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filterPrivacy="1" defaultThemeVersion="124226"/>
  <xr:revisionPtr revIDLastSave="0" documentId="13_ncr:1_{41662D23-DEA3-4A07-B64F-53A156A6AC6C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Եկամուտներ" sheetId="2" r:id="rId1"/>
    <sheet name="Սեփական եկամուտներ" sheetId="3" r:id="rId2"/>
    <sheet name="Գործառնական ծախսեր" sheetId="1" r:id="rId3"/>
    <sheet name="Տնտեսագիտական ծախսեր" sheetId="4" r:id="rId4"/>
  </sheets>
  <definedNames>
    <definedName name="_xlnm._FilterDatabase" localSheetId="2" hidden="1">'Գործառնական ծախսեր'!$A$4:$L$16</definedName>
    <definedName name="_xlnm.Print_Titles" localSheetId="2">'Գործառնական ծախսեր'!$2:$3</definedName>
    <definedName name="_xlnm.Print_Titles" localSheetId="3">'Տնտեսագիտական ծախսեր'!#REF!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6" i="1" l="1"/>
  <c r="I15" i="4"/>
  <c r="I13" i="4"/>
  <c r="I7" i="4"/>
  <c r="I8" i="4"/>
  <c r="I9" i="4"/>
  <c r="I10" i="4"/>
  <c r="I11" i="4"/>
  <c r="I12" i="4"/>
  <c r="I14" i="4"/>
  <c r="I16" i="4"/>
  <c r="I17" i="4"/>
  <c r="I18" i="4"/>
  <c r="I19" i="4"/>
  <c r="I20" i="4"/>
  <c r="I6" i="4"/>
  <c r="H15" i="4"/>
  <c r="H7" i="4"/>
  <c r="H8" i="4"/>
  <c r="H9" i="4"/>
  <c r="H10" i="4"/>
  <c r="H11" i="4"/>
  <c r="H12" i="4"/>
  <c r="H13" i="4"/>
  <c r="H14" i="4"/>
  <c r="H16" i="4"/>
  <c r="H17" i="4"/>
  <c r="H18" i="4"/>
  <c r="H19" i="4"/>
  <c r="H20" i="4"/>
  <c r="H6" i="4"/>
  <c r="G5" i="4"/>
  <c r="F5" i="4"/>
  <c r="H5" i="1"/>
  <c r="K6" i="1"/>
  <c r="J5" i="1"/>
  <c r="J6" i="1"/>
  <c r="J7" i="1"/>
  <c r="J8" i="1"/>
  <c r="J9" i="1"/>
  <c r="J10" i="1"/>
  <c r="J11" i="1"/>
  <c r="J13" i="1"/>
  <c r="J14" i="1"/>
  <c r="J15" i="1"/>
  <c r="J16" i="1"/>
  <c r="I14" i="1"/>
  <c r="I6" i="1"/>
  <c r="I9" i="1"/>
  <c r="I10" i="1"/>
  <c r="I11" i="1"/>
  <c r="I13" i="1"/>
  <c r="I15" i="1"/>
  <c r="I5" i="1"/>
  <c r="G5" i="1"/>
  <c r="F5" i="1"/>
  <c r="G20" i="4"/>
  <c r="F20" i="4"/>
  <c r="G19" i="4"/>
  <c r="F19" i="4"/>
  <c r="G18" i="4"/>
  <c r="F18" i="4"/>
  <c r="G17" i="4"/>
  <c r="F17" i="4"/>
  <c r="G16" i="4"/>
  <c r="G15" i="4"/>
  <c r="F15" i="4"/>
  <c r="G14" i="4"/>
  <c r="F14" i="4"/>
  <c r="G13" i="4"/>
  <c r="F13" i="4"/>
  <c r="G12" i="4"/>
  <c r="F12" i="4"/>
  <c r="G11" i="4"/>
  <c r="F11" i="4"/>
  <c r="G10" i="4"/>
  <c r="F10" i="4"/>
  <c r="G9" i="4"/>
  <c r="F9" i="4"/>
  <c r="G8" i="4"/>
  <c r="F8" i="4"/>
  <c r="G7" i="4"/>
  <c r="F7" i="4"/>
  <c r="G6" i="4"/>
  <c r="F6" i="4"/>
  <c r="J10" i="3"/>
  <c r="H6" i="3"/>
  <c r="H7" i="3"/>
  <c r="H8" i="3"/>
  <c r="H9" i="3"/>
  <c r="H11" i="3"/>
  <c r="H12" i="3"/>
  <c r="H13" i="3"/>
  <c r="H14" i="3"/>
  <c r="G11" i="3"/>
  <c r="G6" i="3"/>
  <c r="G7" i="3"/>
  <c r="G8" i="3"/>
  <c r="G9" i="3"/>
  <c r="G12" i="3"/>
  <c r="G13" i="3"/>
  <c r="G14" i="3"/>
  <c r="F5" i="3"/>
  <c r="E5" i="3"/>
  <c r="D5" i="3"/>
  <c r="F10" i="3"/>
  <c r="E10" i="3"/>
  <c r="D10" i="3"/>
  <c r="D4" i="3"/>
  <c r="I7" i="3" s="1"/>
  <c r="K4" i="2"/>
  <c r="K9" i="2"/>
  <c r="K10" i="2"/>
  <c r="J6" i="2"/>
  <c r="J3" i="2"/>
  <c r="J4" i="2"/>
  <c r="J5" i="2"/>
  <c r="J7" i="2"/>
  <c r="J8" i="2"/>
  <c r="J9" i="2"/>
  <c r="J10" i="2"/>
  <c r="J11" i="2"/>
  <c r="J12" i="2"/>
  <c r="J13" i="2"/>
  <c r="J14" i="2"/>
  <c r="J15" i="2"/>
  <c r="J16" i="2"/>
  <c r="J17" i="2"/>
  <c r="I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G3" i="2"/>
  <c r="F3" i="2"/>
  <c r="H10" i="3" l="1"/>
  <c r="E4" i="3"/>
  <c r="I5" i="3"/>
  <c r="H5" i="3"/>
  <c r="I14" i="3"/>
  <c r="I12" i="3"/>
  <c r="I10" i="3"/>
  <c r="I8" i="3"/>
  <c r="I6" i="3"/>
  <c r="F4" i="3"/>
  <c r="G10" i="3"/>
  <c r="G5" i="3"/>
  <c r="I13" i="3"/>
  <c r="I11" i="3"/>
  <c r="I9" i="3"/>
  <c r="J14" i="3" l="1"/>
  <c r="G4" i="3"/>
  <c r="J6" i="3"/>
  <c r="H4" i="3"/>
  <c r="J5" i="3"/>
  <c r="K7" i="1" l="1"/>
  <c r="K8" i="1"/>
  <c r="K9" i="1"/>
  <c r="K10" i="1"/>
  <c r="K11" i="1"/>
  <c r="K12" i="1"/>
  <c r="K13" i="1"/>
  <c r="K14" i="1"/>
  <c r="K15" i="1"/>
  <c r="K16" i="1"/>
  <c r="L9" i="1"/>
  <c r="L12" i="1" l="1"/>
  <c r="L14" i="1"/>
  <c r="L10" i="1"/>
  <c r="L16" i="1"/>
  <c r="L8" i="1"/>
  <c r="L15" i="1"/>
  <c r="L11" i="1"/>
  <c r="L7" i="1"/>
  <c r="L13" i="1"/>
  <c r="J9" i="3" l="1"/>
  <c r="J13" i="3"/>
  <c r="J7" i="3"/>
  <c r="J11" i="3"/>
  <c r="J8" i="3"/>
  <c r="J12" i="3"/>
</calcChain>
</file>

<file path=xl/sharedStrings.xml><?xml version="1.0" encoding="utf-8"?>
<sst xmlns="http://schemas.openxmlformats.org/spreadsheetml/2006/main" count="148" uniqueCount="110">
  <si>
    <t>Մեղրի Համայնքի բյուջեի տնտեսագիտական ծախսերի կատարման վերաբերյալ</t>
  </si>
  <si>
    <t xml:space="preserve"> Տողի</t>
  </si>
  <si>
    <t>Տեսակարար կշիռը ընդհանուրի մեջ</t>
  </si>
  <si>
    <t>NN</t>
  </si>
  <si>
    <t xml:space="preserve"> ԸՆԴԱՄԵՆԸ    ԾԱԽՍԵՐ                                         </t>
  </si>
  <si>
    <t xml:space="preserve">Ա.   ԸՆԹԱՑԻԿ  ԾԱԽՍԵՐ՛                </t>
  </si>
  <si>
    <t xml:space="preserve">1.1 ԱՇԽԱՏԱՆՔԻ ՎԱՐՁԱՏՐՈՒԹՅՈՒՆ </t>
  </si>
  <si>
    <t xml:space="preserve">1.2 ԾԱՌԱՅՈՒԹՅՈՒՆՆԵՐԻ ԵՎ ԱՊՐԱՆՔՆԵՐԻ ՁԵՌՔ ԲԵՐՈՒՄ </t>
  </si>
  <si>
    <t xml:space="preserve">ՇԱՐՈՒՆԱԿԱԿԱՆ ԾԱԽՍԵՐ </t>
  </si>
  <si>
    <t xml:space="preserve"> ԳՈՐԾՈՒՂՈՒՄՆԵՐԻ ԵՎ ՇՐՋԱԳԱՅՈՒԹՅՈՒՆՆԵՐԻ ԾԱԽՍԵՐ </t>
  </si>
  <si>
    <t xml:space="preserve">ՊԱՅՄԱՆԱԳՐԱՅԻՆ ԱՅԼ ԾԱՌԱՅՈՒԹՅՈՒՆՆԵՐԻ ՁԵՌՔ ԲԵՐՈՒՄ </t>
  </si>
  <si>
    <t xml:space="preserve"> ԱՅԼ ՄԱՍՆԱԳԻՏԱԿԱՆ ԾԱՌԱՅՈՒԹՅՈՒՆՆԵՐԻ ՁԵՌՔ ԲԵՐՈՒՄ  </t>
  </si>
  <si>
    <t xml:space="preserve">ԸՆԹԱՑԻԿ ՆՈՐՈԳՈՒՄ ԵՎ ՊԱՀՊԱՆՈՒՄ </t>
  </si>
  <si>
    <t xml:space="preserve"> ՆՅՈՒԹԵՐ </t>
  </si>
  <si>
    <t xml:space="preserve">1.4 ՍՈՒԲՍԻԴԻԱՆԵՐ  </t>
  </si>
  <si>
    <t xml:space="preserve">1.5 ԴՐԱՄԱՇՆՈՐՀՆԵՐ </t>
  </si>
  <si>
    <t xml:space="preserve">1.6 ՍՈՑԻԱԼԱԿԱՆ ՆՊԱՍՏՆԵՐ ԵՎ ԿԵՆՍԱԹՈՇԱԿՆԵՐ </t>
  </si>
  <si>
    <t xml:space="preserve">1.7 ԱՅԼ ԾԱԽՍԵՐ </t>
  </si>
  <si>
    <t xml:space="preserve">Բ. ՈՉ ՖԻՆԱՆՍԱԿԱՆ ԱԿՏԻՎՆԵՐԻ ԳԾՈՎ ԾԱԽՍԵՐ                     </t>
  </si>
  <si>
    <t xml:space="preserve"> Գ. ՈՉ ՖԻՆԱՆՍԱԿԱՆ ԱԿՏԻՎՆԵՐԻ ԻՐԱՑՈՒՄԻՑ ՄՈՒՏՔԵՐ </t>
  </si>
  <si>
    <t>Եկամտատեսակները</t>
  </si>
  <si>
    <t>Հոդվածի համար</t>
  </si>
  <si>
    <t>2021թ․ փաստացի</t>
  </si>
  <si>
    <t xml:space="preserve">ԸՆԴԱՄԵՆԸ ԵԿԱՄՈՒՏՆԵՐ    </t>
  </si>
  <si>
    <t xml:space="preserve">1.ՀԱՐԿԵՐ ԵՎ ՏՈՒՐՔԵՐ             </t>
  </si>
  <si>
    <t>7100</t>
  </si>
  <si>
    <t xml:space="preserve">1.1 Գույքային հարկեր անշարժ գույքից </t>
  </si>
  <si>
    <t>7131</t>
  </si>
  <si>
    <t xml:space="preserve"> 1.2 Գույքային հարկեր այլ գույքից</t>
  </si>
  <si>
    <t>7136</t>
  </si>
  <si>
    <t xml:space="preserve">1.3 Տեղական տուրքեր, </t>
  </si>
  <si>
    <t>7145</t>
  </si>
  <si>
    <t>1.4 Համայնքի բյուջե վճարվող պետական տուրքեր</t>
  </si>
  <si>
    <t>7146</t>
  </si>
  <si>
    <t xml:space="preserve">2. ՊԱՇՏՈՆԱԿԱՆ ԴՐԱՄԱՇՆՈՐՀՆԵՐ </t>
  </si>
  <si>
    <t>7300</t>
  </si>
  <si>
    <t xml:space="preserve">3. ԱՅԼ ԵԿԱՄՈՒՏՆԵՐ               </t>
  </si>
  <si>
    <t>7400</t>
  </si>
  <si>
    <t xml:space="preserve">3.3 Գույքի վարձակալությունից եկամուտներ  </t>
  </si>
  <si>
    <t>7415</t>
  </si>
  <si>
    <t xml:space="preserve">3.4 Համայնքի բյուջեի եկամուտներ ապրանքների մատակարարումից և ծառայությունների մատուցումից   </t>
  </si>
  <si>
    <t>7421</t>
  </si>
  <si>
    <t xml:space="preserve">3.5 Վարչական գանձումներ   </t>
  </si>
  <si>
    <t>7422</t>
  </si>
  <si>
    <t>3.6 Մուտքեր տույժերից, տուգանքներից</t>
  </si>
  <si>
    <t>7431</t>
  </si>
  <si>
    <t xml:space="preserve">3.7 Ընթացիկ ոչ պաշտոնական դրամաշնորհներ </t>
  </si>
  <si>
    <t>7441</t>
  </si>
  <si>
    <t xml:space="preserve">3.8 Կապիտալ ոչ պաշտոնական դրամաշնորհներ    </t>
  </si>
  <si>
    <t>7442</t>
  </si>
  <si>
    <t>3.9 Այլ եկամուտներ</t>
  </si>
  <si>
    <t>7452</t>
  </si>
  <si>
    <t xml:space="preserve">ԸՆԴԱՄԵՆԸ ՍԵՓԱԿԱՆ ԵԿԱՄՈՒՏՆԵՐ    </t>
  </si>
  <si>
    <t>Մեղրի համայնքի   բյուջեի   գործառնական ծախսերի համեմատական  վերլուծություն</t>
  </si>
  <si>
    <t>Տողի</t>
  </si>
  <si>
    <t>Բյուջետային ծախսերի գործառական դասակարգման բաժինների, խմբերի և դասերի անվանումները</t>
  </si>
  <si>
    <t>Բաժին</t>
  </si>
  <si>
    <t>Խումբ</t>
  </si>
  <si>
    <t>Դաս</t>
  </si>
  <si>
    <t xml:space="preserve">ԸՆԴԱՄԵՆԸ ԾԱԽՍԵՐ </t>
  </si>
  <si>
    <t>X</t>
  </si>
  <si>
    <t xml:space="preserve">ԸՆԴՀԱՆՈՒՐ ԲՆՈՒՅԹԻ ՀԱՆՐԱՅԻՆ ԾԱՌԱՅՈՒԹՅՈՒՆՆԵՐ    </t>
  </si>
  <si>
    <t>1</t>
  </si>
  <si>
    <t xml:space="preserve">ՊԱՇՏՊԱՆՈՒԹՅՈՒՆ </t>
  </si>
  <si>
    <t>2</t>
  </si>
  <si>
    <t xml:space="preserve">ՀԱՍԱՐԱԿԱԿԱՆ ԿԱՐԳ, ԱՆՎՏԱՆԳՈՒԹՅՈՒՆ և ԴԱՏԱԿԱՆ ԳՈՐԾՈՒՆԵՈՒԹՅՈՒՆ </t>
  </si>
  <si>
    <t>3</t>
  </si>
  <si>
    <t xml:space="preserve">ՏՆՏԵՍԱԿԱՆ ՀԱՐԱԲԵՐՈՒԹՅՈՒՆՆԵՐ </t>
  </si>
  <si>
    <t>4</t>
  </si>
  <si>
    <t xml:space="preserve">ՇՐՋԱԿԱ  ՄԻՋԱՎԱՅՐԻ ՊԱՇՏՊԱՆՈՒԹՅՈՒՆ </t>
  </si>
  <si>
    <t>5</t>
  </si>
  <si>
    <t xml:space="preserve">ԲՆԱԿԱՐԱՆԱՅԻՆ ՇԻՆԱՐԱՐՈՒԹՅՈՒՆ ԵՎ ԿՈՄՈՒՆԱԼ ԾԱՌԱՅՈՒԹՅՈՒՆ </t>
  </si>
  <si>
    <t>6</t>
  </si>
  <si>
    <t xml:space="preserve">ԱՌՈՂՋԱՊԱՀՈՒԹՅՈՒՆ </t>
  </si>
  <si>
    <t>7</t>
  </si>
  <si>
    <t xml:space="preserve">ՀԱՆԳԻՍՏ, ՄՇԱԿՈՒՅԹ ԵՎ ԿՐՈՆ </t>
  </si>
  <si>
    <t>8</t>
  </si>
  <si>
    <t xml:space="preserve">ԿՐԹՈՒԹՅՈՒՆ </t>
  </si>
  <si>
    <t>9</t>
  </si>
  <si>
    <t xml:space="preserve">ՍՈՑԻԱԼԱԿԱՆ ՊԱՇՏՊԱՆՈՒԹՅՈՒՆ </t>
  </si>
  <si>
    <t>10</t>
  </si>
  <si>
    <t xml:space="preserve">ՀԻՄՆԱԿԱՆ ԲԱԺԻՆՆԵՐԻՆ ՉԴԱՍՎՈՂ ՊԱՀՈՒՍՏԱՅԻՆ ՖՈՆԴԵՐ </t>
  </si>
  <si>
    <t>11</t>
  </si>
  <si>
    <t xml:space="preserve">     2022թ․ փաստացի</t>
  </si>
  <si>
    <t>2022թ․ փաստացի</t>
  </si>
  <si>
    <t xml:space="preserve">   2022թ․ փաստացի</t>
  </si>
  <si>
    <t>2022թ. փաստացի</t>
  </si>
  <si>
    <t>Բյուջետային ծախսերի տնտեսագիտական դասակարգման բաժինների, խմբերի և դասերի անվանումները</t>
  </si>
  <si>
    <t>Բագրատ  Զաքարյան</t>
  </si>
  <si>
    <t>Համայնքի ղեկավար՝</t>
  </si>
  <si>
    <t>2023թ.փաստացի</t>
  </si>
  <si>
    <t>2023թ. ճշտված պլան</t>
  </si>
  <si>
    <t>2023թ․ 2021թ․    նկատմամբ%</t>
  </si>
  <si>
    <t>2023թ․ կատարողական%</t>
  </si>
  <si>
    <t>2023թ․ կատարողական% ընդամենը եկամուտների նկատմամբ</t>
  </si>
  <si>
    <t>2023թ -         2022թ նկատմամբ           %</t>
  </si>
  <si>
    <t>Մեղրի համայնքի   բյուջեի 2021-2023 թվականների   եկամուտների  համեմատական  վերլուծություն</t>
  </si>
  <si>
    <t>Մեղրի համայնքի   բյուջեի 2021-2023 թվականների  սեփական եկամուտների  համեմատական  վերլուծություն</t>
  </si>
  <si>
    <t>2023թ. Ճշտված պլան</t>
  </si>
  <si>
    <t>2023թ․ փաստացի</t>
  </si>
  <si>
    <t xml:space="preserve">   2023թ  -        2022թ նկատմամբ           %</t>
  </si>
  <si>
    <t>Տեսակարար կշիռը ընդհանուրի մեջ 2022թ      2023թ</t>
  </si>
  <si>
    <t xml:space="preserve">   2023թ․ ճշտված պլան</t>
  </si>
  <si>
    <t xml:space="preserve">   2023թ․ փաստացի</t>
  </si>
  <si>
    <t>2023թ․- 2022թ․    նկատմամբ%</t>
  </si>
  <si>
    <t xml:space="preserve"> 2022թ․</t>
  </si>
  <si>
    <t>2023թ․</t>
  </si>
  <si>
    <t>2023թ. փաստացի</t>
  </si>
  <si>
    <t xml:space="preserve">   2023թ․ճշտված պլան</t>
  </si>
  <si>
    <t>2023թ․  -  2022թ․    նկատմամբ%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</si>
</sst>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%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name val="Arial LatArm"/>
      <family val="2"/>
    </font>
    <font>
      <b/>
      <i/>
      <sz val="12"/>
      <name val="GHEA Grapalat"/>
      <family val="3"/>
    </font>
    <font>
      <b/>
      <i/>
      <sz val="12"/>
      <color theme="1"/>
      <name val="GHEA Grapalat"/>
      <family val="3"/>
    </font>
    <font>
      <sz val="8"/>
      <name val="Arial LatArm"/>
      <family val="2"/>
    </font>
    <font>
      <b/>
      <i/>
      <sz val="10"/>
      <name val="GHEA Grapalat"/>
      <family val="3"/>
    </font>
    <font>
      <b/>
      <i/>
      <sz val="10"/>
      <color indexed="8"/>
      <name val="GHEA Grapalat"/>
      <family val="3"/>
    </font>
    <font>
      <sz val="11"/>
      <color theme="1"/>
      <name val="GHEA Grapalat"/>
      <family val="3"/>
    </font>
    <font>
      <sz val="10"/>
      <name val="Arial LatArm"/>
      <family val="2"/>
    </font>
    <font>
      <b/>
      <i/>
      <sz val="10"/>
      <color theme="1"/>
      <name val="GHEA Grapalat"/>
      <family val="3"/>
    </font>
    <font>
      <b/>
      <i/>
      <sz val="9"/>
      <name val="GHEA Grapalat"/>
      <family val="3"/>
    </font>
    <font>
      <b/>
      <sz val="11"/>
      <name val="Arial LatArm"/>
      <family val="2"/>
    </font>
    <font>
      <sz val="9"/>
      <name val="Arial LatArm"/>
      <family val="2"/>
    </font>
    <font>
      <b/>
      <i/>
      <sz val="8"/>
      <name val="GHEA Grapalat"/>
      <family val="3"/>
    </font>
    <font>
      <b/>
      <i/>
      <sz val="9"/>
      <color indexed="8"/>
      <name val="GHEA Grapalat"/>
      <family val="3"/>
    </font>
    <font>
      <b/>
      <i/>
      <sz val="6"/>
      <color indexed="8"/>
      <name val="GHEA Grapalat"/>
      <family val="3"/>
    </font>
    <font>
      <b/>
      <i/>
      <sz val="11"/>
      <color theme="1"/>
      <name val="GHEA Grapalat"/>
      <family val="3"/>
    </font>
    <font>
      <b/>
      <i/>
      <sz val="8"/>
      <color indexed="8"/>
      <name val="GHEA Grapalat"/>
      <family val="3"/>
    </font>
    <font>
      <b/>
      <sz val="11"/>
      <color theme="1"/>
      <name val="Calibri"/>
      <family val="2"/>
      <charset val="204"/>
      <scheme val="minor"/>
    </font>
    <font>
      <b/>
      <i/>
      <sz val="10"/>
      <name val="GHEA Grapalat"/>
      <family val="3"/>
      <charset val="204"/>
    </font>
    <font>
      <b/>
      <i/>
      <sz val="10"/>
      <color theme="1"/>
      <name val="GHEA Grapalat"/>
      <family val="3"/>
      <charset val="204"/>
    </font>
    <font>
      <b/>
      <i/>
      <sz val="11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  <diagonal/>
    </border>
    <border>
      <left style="hair">
        <color rgb="FFFFFFFF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rgb="FFFFFFFF"/>
      </right>
      <top/>
      <bottom style="thin">
        <color indexed="64"/>
      </bottom>
      <diagonal/>
    </border>
    <border>
      <left style="hair">
        <color rgb="FFB0B0B0"/>
      </left>
      <right style="thin">
        <color rgb="FFB0B0B0"/>
      </right>
      <top style="thin">
        <color rgb="FFB0B0B0"/>
      </top>
      <bottom style="thin">
        <color rgb="FFB0B0B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hair">
        <color rgb="FFFFFFFF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2" fillId="0" borderId="1" applyNumberFormat="0" applyFill="0" applyProtection="0">
      <alignment horizontal="center" vertical="center"/>
    </xf>
    <xf numFmtId="0" fontId="1" fillId="0" borderId="1" applyNumberFormat="0" applyFont="0" applyFill="0" applyAlignment="0" applyProtection="0"/>
    <xf numFmtId="4" fontId="5" fillId="0" borderId="5" applyFill="0" applyProtection="0">
      <alignment horizontal="center" vertical="center"/>
    </xf>
    <xf numFmtId="4" fontId="5" fillId="0" borderId="5" applyFill="0" applyProtection="0">
      <alignment horizontal="right" vertical="center"/>
    </xf>
    <xf numFmtId="0" fontId="5" fillId="0" borderId="8" applyNumberFormat="0" applyFill="0" applyProtection="0">
      <alignment horizontal="right" vertical="center"/>
    </xf>
    <xf numFmtId="0" fontId="9" fillId="0" borderId="8" applyNumberFormat="0" applyFill="0" applyProtection="0">
      <alignment horizontal="center" vertical="center"/>
    </xf>
    <xf numFmtId="0" fontId="9" fillId="0" borderId="8" applyNumberFormat="0" applyFill="0" applyProtection="0">
      <alignment horizontal="left" vertical="center" wrapText="1"/>
    </xf>
    <xf numFmtId="4" fontId="9" fillId="0" borderId="8" applyFill="0" applyProtection="0">
      <alignment horizontal="right" vertical="center"/>
    </xf>
    <xf numFmtId="4" fontId="12" fillId="0" borderId="8" applyFill="0" applyProtection="0">
      <alignment horizontal="center" vertical="center"/>
    </xf>
    <xf numFmtId="0" fontId="2" fillId="0" borderId="1" applyNumberFormat="0" applyFill="0" applyProtection="0">
      <alignment horizontal="center"/>
    </xf>
    <xf numFmtId="0" fontId="9" fillId="0" borderId="5" applyNumberFormat="0" applyFill="0" applyProtection="0">
      <alignment horizontal="left" vertical="center" wrapText="1"/>
    </xf>
    <xf numFmtId="4" fontId="13" fillId="0" borderId="8" applyFill="0" applyProtection="0">
      <alignment horizontal="left" vertical="center"/>
    </xf>
  </cellStyleXfs>
  <cellXfs count="64">
    <xf numFmtId="0" fontId="0" fillId="0" borderId="0" xfId="0"/>
    <xf numFmtId="0" fontId="4" fillId="0" borderId="1" xfId="2" applyFont="1" applyFill="1" applyBorder="1"/>
    <xf numFmtId="4" fontId="6" fillId="0" borderId="6" xfId="3" applyNumberFormat="1" applyFont="1" applyFill="1" applyBorder="1" applyAlignment="1">
      <alignment vertical="center" wrapText="1"/>
    </xf>
    <xf numFmtId="0" fontId="7" fillId="0" borderId="6" xfId="2" applyFont="1" applyFill="1" applyBorder="1" applyAlignment="1">
      <alignment horizontal="center" vertical="center" wrapText="1"/>
    </xf>
    <xf numFmtId="0" fontId="8" fillId="0" borderId="1" xfId="2" applyFont="1" applyFill="1" applyBorder="1"/>
    <xf numFmtId="0" fontId="6" fillId="0" borderId="6" xfId="5" applyFont="1" applyFill="1" applyBorder="1" applyAlignment="1">
      <alignment horizontal="center" vertical="center" wrapText="1"/>
    </xf>
    <xf numFmtId="0" fontId="6" fillId="0" borderId="6" xfId="6" applyFont="1" applyFill="1" applyBorder="1" applyAlignment="1">
      <alignment vertical="center" wrapText="1"/>
    </xf>
    <xf numFmtId="0" fontId="6" fillId="0" borderId="6" xfId="7" applyFont="1" applyFill="1" applyBorder="1" applyAlignment="1">
      <alignment vertical="center" wrapText="1"/>
    </xf>
    <xf numFmtId="164" fontId="6" fillId="0" borderId="6" xfId="8" applyNumberFormat="1" applyFont="1" applyFill="1" applyBorder="1" applyAlignment="1">
      <alignment vertical="center" wrapText="1"/>
    </xf>
    <xf numFmtId="165" fontId="10" fillId="0" borderId="6" xfId="2" applyNumberFormat="1" applyFont="1" applyFill="1" applyBorder="1" applyAlignment="1">
      <alignment vertical="center" wrapText="1"/>
    </xf>
    <xf numFmtId="165" fontId="11" fillId="0" borderId="9" xfId="8" applyNumberFormat="1" applyFont="1" applyFill="1" applyBorder="1" applyAlignment="1">
      <alignment horizontal="right" vertical="center"/>
    </xf>
    <xf numFmtId="4" fontId="11" fillId="2" borderId="6" xfId="4" applyNumberFormat="1" applyFont="1" applyFill="1" applyBorder="1" applyAlignment="1">
      <alignment vertical="center" wrapText="1"/>
    </xf>
    <xf numFmtId="0" fontId="15" fillId="2" borderId="6" xfId="2" applyFont="1" applyFill="1" applyBorder="1" applyAlignment="1">
      <alignment vertical="center" wrapText="1"/>
    </xf>
    <xf numFmtId="165" fontId="7" fillId="2" borderId="6" xfId="2" applyNumberFormat="1" applyFont="1" applyFill="1" applyBorder="1" applyAlignment="1">
      <alignment vertical="center" wrapText="1"/>
    </xf>
    <xf numFmtId="4" fontId="14" fillId="0" borderId="7" xfId="3" applyNumberFormat="1" applyFont="1" applyFill="1" applyBorder="1" applyAlignment="1">
      <alignment horizontal="center" vertical="center" wrapText="1"/>
    </xf>
    <xf numFmtId="49" fontId="14" fillId="0" borderId="6" xfId="3" applyNumberFormat="1" applyFont="1" applyFill="1" applyBorder="1" applyAlignment="1">
      <alignment vertical="center" wrapText="1"/>
    </xf>
    <xf numFmtId="165" fontId="11" fillId="0" borderId="6" xfId="8" applyNumberFormat="1" applyFont="1" applyFill="1" applyBorder="1" applyAlignment="1">
      <alignment vertical="center" wrapText="1"/>
    </xf>
    <xf numFmtId="165" fontId="7" fillId="0" borderId="9" xfId="2" applyNumberFormat="1" applyFont="1" applyFill="1" applyBorder="1" applyAlignment="1">
      <alignment horizontal="center" vertical="center"/>
    </xf>
    <xf numFmtId="165" fontId="7" fillId="0" borderId="11" xfId="2" applyNumberFormat="1" applyFont="1" applyFill="1" applyBorder="1" applyAlignment="1">
      <alignment horizontal="center" vertical="center"/>
    </xf>
    <xf numFmtId="3" fontId="6" fillId="0" borderId="6" xfId="3" applyNumberFormat="1" applyFont="1" applyFill="1" applyBorder="1" applyAlignment="1">
      <alignment horizontal="center" vertical="center"/>
    </xf>
    <xf numFmtId="0" fontId="6" fillId="0" borderId="6" xfId="6" applyFont="1" applyFill="1" applyBorder="1" applyAlignment="1">
      <alignment horizontal="center" vertical="center"/>
    </xf>
    <xf numFmtId="0" fontId="6" fillId="0" borderId="6" xfId="7" applyFont="1" applyFill="1" applyBorder="1" applyAlignment="1">
      <alignment horizontal="left" vertical="center" wrapText="1"/>
    </xf>
    <xf numFmtId="164" fontId="6" fillId="0" borderId="13" xfId="8" applyNumberFormat="1" applyFont="1" applyFill="1" applyBorder="1" applyAlignment="1">
      <alignment vertical="center" wrapText="1"/>
    </xf>
    <xf numFmtId="164" fontId="10" fillId="0" borderId="13" xfId="2" applyNumberFormat="1" applyFont="1" applyFill="1" applyBorder="1" applyAlignment="1">
      <alignment horizontal="right" vertical="center" wrapText="1"/>
    </xf>
    <xf numFmtId="165" fontId="7" fillId="2" borderId="13" xfId="2" applyNumberFormat="1" applyFont="1" applyFill="1" applyBorder="1" applyAlignment="1">
      <alignment vertical="center" wrapText="1"/>
    </xf>
    <xf numFmtId="164" fontId="10" fillId="0" borderId="13" xfId="2" applyNumberFormat="1" applyFont="1" applyFill="1" applyBorder="1" applyAlignment="1">
      <alignment vertical="center" wrapText="1"/>
    </xf>
    <xf numFmtId="0" fontId="16" fillId="0" borderId="13" xfId="2" applyFont="1" applyFill="1" applyBorder="1" applyAlignment="1">
      <alignment vertical="center" wrapText="1"/>
    </xf>
    <xf numFmtId="0" fontId="17" fillId="0" borderId="0" xfId="0" applyFont="1"/>
    <xf numFmtId="4" fontId="11" fillId="2" borderId="13" xfId="4" applyNumberFormat="1" applyFont="1" applyFill="1" applyBorder="1" applyAlignment="1">
      <alignment vertical="center" wrapText="1"/>
    </xf>
    <xf numFmtId="4" fontId="14" fillId="0" borderId="13" xfId="3" applyNumberFormat="1" applyFont="1" applyFill="1" applyBorder="1" applyAlignment="1">
      <alignment vertical="center" wrapText="1"/>
    </xf>
    <xf numFmtId="0" fontId="15" fillId="2" borderId="13" xfId="2" applyFont="1" applyFill="1" applyBorder="1" applyAlignment="1">
      <alignment vertical="center" wrapText="1"/>
    </xf>
    <xf numFmtId="0" fontId="18" fillId="2" borderId="13" xfId="2" applyFont="1" applyFill="1" applyBorder="1" applyAlignment="1">
      <alignment vertical="center" wrapText="1"/>
    </xf>
    <xf numFmtId="0" fontId="6" fillId="0" borderId="13" xfId="6" applyFont="1" applyFill="1" applyBorder="1" applyAlignment="1">
      <alignment vertical="center" wrapText="1"/>
    </xf>
    <xf numFmtId="0" fontId="6" fillId="0" borderId="13" xfId="7" applyFont="1" applyFill="1" applyBorder="1" applyAlignment="1">
      <alignment vertical="center" wrapText="1"/>
    </xf>
    <xf numFmtId="4" fontId="11" fillId="0" borderId="13" xfId="4" applyNumberFormat="1" applyFont="1" applyFill="1" applyBorder="1" applyAlignment="1">
      <alignment vertical="center" wrapText="1"/>
    </xf>
    <xf numFmtId="0" fontId="0" fillId="0" borderId="0" xfId="0" applyFill="1"/>
    <xf numFmtId="164" fontId="17" fillId="0" borderId="6" xfId="2" applyNumberFormat="1" applyFont="1" applyFill="1" applyBorder="1" applyAlignment="1">
      <alignment vertical="center" wrapText="1"/>
    </xf>
    <xf numFmtId="3" fontId="20" fillId="0" borderId="6" xfId="3" applyNumberFormat="1" applyFont="1" applyFill="1" applyBorder="1" applyAlignment="1">
      <alignment horizontal="center" vertical="center"/>
    </xf>
    <xf numFmtId="164" fontId="21" fillId="0" borderId="13" xfId="2" applyNumberFormat="1" applyFont="1" applyFill="1" applyBorder="1" applyAlignment="1">
      <alignment vertical="center" wrapText="1"/>
    </xf>
    <xf numFmtId="0" fontId="19" fillId="0" borderId="0" xfId="0" applyFont="1" applyFill="1"/>
    <xf numFmtId="164" fontId="22" fillId="0" borderId="6" xfId="8" applyNumberFormat="1" applyFont="1" applyFill="1" applyBorder="1" applyAlignment="1">
      <alignment horizontal="right" vertical="center"/>
    </xf>
    <xf numFmtId="0" fontId="15" fillId="0" borderId="6" xfId="2" applyFont="1" applyFill="1" applyBorder="1" applyAlignment="1">
      <alignment horizontal="center" vertical="center" wrapText="1"/>
    </xf>
    <xf numFmtId="164" fontId="17" fillId="0" borderId="13" xfId="2" applyNumberFormat="1" applyFont="1" applyFill="1" applyBorder="1" applyAlignment="1">
      <alignment horizontal="right" vertical="center" wrapText="1"/>
    </xf>
    <xf numFmtId="0" fontId="4" fillId="0" borderId="0" xfId="2" applyFont="1" applyFill="1" applyBorder="1" applyAlignment="1">
      <alignment horizontal="center" vertical="center" wrapText="1"/>
    </xf>
    <xf numFmtId="0" fontId="4" fillId="0" borderId="10" xfId="2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4" fontId="6" fillId="0" borderId="6" xfId="4" applyNumberFormat="1" applyFont="1" applyFill="1" applyBorder="1" applyAlignment="1">
      <alignment vertical="center" wrapText="1"/>
    </xf>
    <xf numFmtId="0" fontId="6" fillId="0" borderId="6" xfId="11" applyFont="1" applyFill="1" applyBorder="1" applyAlignment="1">
      <alignment horizontal="center" vertical="center" wrapText="1"/>
    </xf>
    <xf numFmtId="4" fontId="6" fillId="2" borderId="6" xfId="4" applyNumberFormat="1" applyFont="1" applyFill="1" applyBorder="1" applyAlignment="1">
      <alignment vertical="center" wrapText="1"/>
    </xf>
    <xf numFmtId="0" fontId="7" fillId="2" borderId="6" xfId="2" applyFont="1" applyFill="1" applyBorder="1" applyAlignment="1">
      <alignment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/>
    </xf>
    <xf numFmtId="0" fontId="3" fillId="0" borderId="3" xfId="11" applyFont="1" applyFill="1" applyBorder="1" applyAlignment="1">
      <alignment horizontal="center" vertical="center" wrapText="1"/>
    </xf>
    <xf numFmtId="4" fontId="6" fillId="0" borderId="6" xfId="3" applyNumberFormat="1" applyFont="1" applyFill="1" applyBorder="1" applyAlignment="1">
      <alignment horizontal="center" vertical="center" wrapText="1"/>
    </xf>
    <xf numFmtId="164" fontId="20" fillId="0" borderId="7" xfId="4" applyNumberFormat="1" applyFont="1" applyFill="1" applyBorder="1" applyAlignment="1">
      <alignment horizontal="center" vertical="center" wrapText="1"/>
    </xf>
    <xf numFmtId="164" fontId="20" fillId="0" borderId="12" xfId="4" applyNumberFormat="1" applyFont="1" applyFill="1" applyBorder="1" applyAlignment="1">
      <alignment horizontal="center" vertical="center" wrapText="1"/>
    </xf>
    <xf numFmtId="0" fontId="15" fillId="2" borderId="7" xfId="2" applyFont="1" applyFill="1" applyBorder="1" applyAlignment="1">
      <alignment horizontal="center" vertical="center" wrapText="1"/>
    </xf>
    <xf numFmtId="0" fontId="15" fillId="2" borderId="12" xfId="2" applyFont="1" applyFill="1" applyBorder="1" applyAlignment="1">
      <alignment horizontal="center" vertical="center" wrapText="1"/>
    </xf>
    <xf numFmtId="0" fontId="15" fillId="2" borderId="6" xfId="2" applyFont="1" applyFill="1" applyBorder="1" applyAlignment="1">
      <alignment horizontal="center" vertical="center" wrapText="1"/>
    </xf>
    <xf numFmtId="4" fontId="6" fillId="0" borderId="6" xfId="4" applyNumberFormat="1" applyFont="1" applyFill="1" applyBorder="1" applyAlignment="1">
      <alignment horizontal="center" vertical="center" wrapText="1"/>
    </xf>
    <xf numFmtId="164" fontId="6" fillId="2" borderId="7" xfId="4" applyNumberFormat="1" applyFont="1" applyFill="1" applyBorder="1" applyAlignment="1">
      <alignment horizontal="center" vertical="center" wrapText="1"/>
    </xf>
    <xf numFmtId="164" fontId="6" fillId="2" borderId="12" xfId="4" applyNumberFormat="1" applyFont="1" applyFill="1" applyBorder="1" applyAlignment="1">
      <alignment horizontal="center" vertical="center" wrapText="1"/>
    </xf>
  </cellXfs>
  <cellStyles count="13">
    <cellStyle name="bckgrnd_900" xfId="2" xr:uid="{00000000-0005-0000-0000-000000000000}"/>
    <cellStyle name="cntr_arm10_BldBord_900" xfId="9" xr:uid="{00000000-0005-0000-0000-000001000000}"/>
    <cellStyle name="cntr_arm10_Bord_900" xfId="6" xr:uid="{00000000-0005-0000-0000-000002000000}"/>
    <cellStyle name="cntr_arm10_BordGrey_900" xfId="3" xr:uid="{00000000-0005-0000-0000-000003000000}"/>
    <cellStyle name="cntr_arm10bld_900" xfId="1" xr:uid="{00000000-0005-0000-0000-000004000000}"/>
    <cellStyle name="cntrBtm_arm10bld_900" xfId="10" xr:uid="{00000000-0005-0000-0000-000005000000}"/>
    <cellStyle name="left_arm10_BordWW_900" xfId="7" xr:uid="{00000000-0005-0000-0000-000006000000}"/>
    <cellStyle name="left_arm10_GrBordWW_900" xfId="11" xr:uid="{00000000-0005-0000-0000-000007000000}"/>
    <cellStyle name="Lft_arm10_Brd_900" xfId="12" xr:uid="{00000000-0005-0000-0000-000008000000}"/>
    <cellStyle name="rgt_arm10_BordGrey_900" xfId="4" xr:uid="{00000000-0005-0000-0000-000009000000}"/>
    <cellStyle name="rgt_arm14_bld_900" xfId="5" xr:uid="{00000000-0005-0000-0000-00000A000000}"/>
    <cellStyle name="rgt_arm14_Money_900" xfId="8" xr:uid="{00000000-0005-0000-0000-00000B000000}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K21"/>
  <sheetViews>
    <sheetView workbookViewId="0">
      <selection activeCell="E5" sqref="E5"/>
    </sheetView>
  </sheetViews>
  <sheetFormatPr defaultRowHeight="15" x14ac:dyDescent="0.25"/>
  <cols>
    <col min="1" max="1" width="7.140625" customWidth="1"/>
    <col min="2" max="2" width="39.42578125" customWidth="1"/>
    <col min="3" max="3" width="9" bestFit="1" customWidth="1"/>
    <col min="4" max="4" width="11.140625" bestFit="1" customWidth="1"/>
    <col min="5" max="5" width="11.28515625" bestFit="1" customWidth="1"/>
    <col min="6" max="6" width="11.28515625" style="35" customWidth="1"/>
    <col min="7" max="7" width="13.42578125" style="35" customWidth="1"/>
    <col min="8" max="8" width="13" customWidth="1"/>
    <col min="9" max="9" width="9.42578125" bestFit="1" customWidth="1"/>
    <col min="10" max="10" width="8.85546875" bestFit="1" customWidth="1"/>
    <col min="11" max="11" width="12" customWidth="1"/>
  </cols>
  <sheetData>
    <row r="1" spans="1:11" ht="41.25" customHeight="1" x14ac:dyDescent="0.25">
      <c r="A1" s="43" t="s">
        <v>96</v>
      </c>
      <c r="B1" s="43"/>
      <c r="C1" s="43"/>
      <c r="D1" s="43"/>
      <c r="E1" s="43"/>
      <c r="F1" s="43"/>
      <c r="G1" s="43"/>
      <c r="H1" s="43"/>
      <c r="I1" s="43"/>
      <c r="J1" s="43"/>
      <c r="K1" s="44"/>
    </row>
    <row r="2" spans="1:11" ht="76.5" x14ac:dyDescent="0.25">
      <c r="A2" s="29" t="s">
        <v>3</v>
      </c>
      <c r="B2" s="29" t="s">
        <v>20</v>
      </c>
      <c r="C2" s="29" t="s">
        <v>21</v>
      </c>
      <c r="D2" s="28" t="s">
        <v>22</v>
      </c>
      <c r="E2" s="28" t="s">
        <v>83</v>
      </c>
      <c r="F2" s="34" t="s">
        <v>90</v>
      </c>
      <c r="G2" s="34" t="s">
        <v>91</v>
      </c>
      <c r="H2" s="30" t="s">
        <v>92</v>
      </c>
      <c r="I2" s="30" t="s">
        <v>95</v>
      </c>
      <c r="J2" s="30" t="s">
        <v>93</v>
      </c>
      <c r="K2" s="31" t="s">
        <v>94</v>
      </c>
    </row>
    <row r="3" spans="1:11" x14ac:dyDescent="0.25">
      <c r="A3" s="32">
        <v>1000</v>
      </c>
      <c r="B3" s="33" t="s">
        <v>23</v>
      </c>
      <c r="C3" s="32"/>
      <c r="D3" s="22">
        <v>915137.23239999998</v>
      </c>
      <c r="E3" s="23">
        <v>836564.84680000006</v>
      </c>
      <c r="F3" s="23">
        <f>F4+F9+F10</f>
        <v>883934.47640000004</v>
      </c>
      <c r="G3" s="23">
        <f>G4+G9+G10</f>
        <v>1009634.2529</v>
      </c>
      <c r="H3" s="24">
        <f>F3/D3</f>
        <v>0.96590374110539801</v>
      </c>
      <c r="I3" s="24">
        <f>F3/E3</f>
        <v>1.0566239781425155</v>
      </c>
      <c r="J3" s="24">
        <f>F3/G3</f>
        <v>0.87549969096338698</v>
      </c>
      <c r="K3" s="26"/>
    </row>
    <row r="4" spans="1:11" x14ac:dyDescent="0.25">
      <c r="A4" s="32">
        <v>1100</v>
      </c>
      <c r="B4" s="33" t="s">
        <v>24</v>
      </c>
      <c r="C4" s="32" t="s">
        <v>25</v>
      </c>
      <c r="D4" s="22">
        <v>111792.87330000001</v>
      </c>
      <c r="E4" s="23">
        <v>112953.1544</v>
      </c>
      <c r="F4" s="23">
        <v>135010.89350000001</v>
      </c>
      <c r="G4" s="23">
        <v>131231.149</v>
      </c>
      <c r="H4" s="24">
        <f t="shared" ref="H4:H17" si="0">F4/D4</f>
        <v>1.2076878383624119</v>
      </c>
      <c r="I4" s="24">
        <f t="shared" ref="I4:I17" si="1">F4/E4</f>
        <v>1.1952821877102</v>
      </c>
      <c r="J4" s="24">
        <f t="shared" ref="J4:J17" si="2">F4/G4</f>
        <v>1.0288021900958895</v>
      </c>
      <c r="K4" s="24">
        <f>F4/$F$3</f>
        <v>0.1527385763364032</v>
      </c>
    </row>
    <row r="5" spans="1:11" x14ac:dyDescent="0.25">
      <c r="A5" s="32">
        <v>1110</v>
      </c>
      <c r="B5" s="33" t="s">
        <v>26</v>
      </c>
      <c r="C5" s="32" t="s">
        <v>27</v>
      </c>
      <c r="D5" s="22">
        <v>10994.236999999999</v>
      </c>
      <c r="E5" s="23">
        <v>11585.3894</v>
      </c>
      <c r="F5" s="23">
        <v>14495.361999999999</v>
      </c>
      <c r="G5" s="23">
        <v>18494.467000000001</v>
      </c>
      <c r="H5" s="24">
        <f t="shared" si="0"/>
        <v>1.3184509302464555</v>
      </c>
      <c r="I5" s="24">
        <f t="shared" si="1"/>
        <v>1.2511760718202531</v>
      </c>
      <c r="J5" s="24">
        <f t="shared" si="2"/>
        <v>0.78376749110963828</v>
      </c>
      <c r="K5" s="24"/>
    </row>
    <row r="6" spans="1:11" x14ac:dyDescent="0.25">
      <c r="A6" s="32">
        <v>1120</v>
      </c>
      <c r="B6" s="33" t="s">
        <v>28</v>
      </c>
      <c r="C6" s="32" t="s">
        <v>29</v>
      </c>
      <c r="D6" s="22">
        <v>84118.253299999997</v>
      </c>
      <c r="E6" s="23">
        <v>83480.547000000006</v>
      </c>
      <c r="F6" s="23">
        <v>101767.26850000001</v>
      </c>
      <c r="G6" s="23">
        <v>88343.005999999994</v>
      </c>
      <c r="H6" s="24">
        <f t="shared" si="0"/>
        <v>1.2098119552846209</v>
      </c>
      <c r="I6" s="24">
        <f t="shared" si="1"/>
        <v>1.2190536856448724</v>
      </c>
      <c r="J6" s="24">
        <f>F6/G6</f>
        <v>1.1519561435344414</v>
      </c>
      <c r="K6" s="24"/>
    </row>
    <row r="7" spans="1:11" x14ac:dyDescent="0.25">
      <c r="A7" s="32">
        <v>1130</v>
      </c>
      <c r="B7" s="33" t="s">
        <v>30</v>
      </c>
      <c r="C7" s="32" t="s">
        <v>31</v>
      </c>
      <c r="D7" s="22">
        <v>12772.282999999999</v>
      </c>
      <c r="E7" s="23">
        <v>14024.518</v>
      </c>
      <c r="F7" s="23">
        <v>13934.362999999999</v>
      </c>
      <c r="G7" s="23">
        <v>17590</v>
      </c>
      <c r="H7" s="24">
        <f t="shared" si="0"/>
        <v>1.0909845170201757</v>
      </c>
      <c r="I7" s="24">
        <f t="shared" si="1"/>
        <v>0.99357161508153069</v>
      </c>
      <c r="J7" s="24">
        <f t="shared" si="2"/>
        <v>0.79217527003979527</v>
      </c>
      <c r="K7" s="24"/>
    </row>
    <row r="8" spans="1:11" ht="28.5" x14ac:dyDescent="0.25">
      <c r="A8" s="32">
        <v>1140</v>
      </c>
      <c r="B8" s="33" t="s">
        <v>32</v>
      </c>
      <c r="C8" s="32" t="s">
        <v>33</v>
      </c>
      <c r="D8" s="22">
        <v>3908.1</v>
      </c>
      <c r="E8" s="23">
        <v>3862.7</v>
      </c>
      <c r="F8" s="23">
        <v>4813.8999999999996</v>
      </c>
      <c r="G8" s="23">
        <v>6803.6760000000004</v>
      </c>
      <c r="H8" s="24">
        <f t="shared" si="0"/>
        <v>1.231775031345155</v>
      </c>
      <c r="I8" s="24">
        <f t="shared" si="1"/>
        <v>1.2462526212234966</v>
      </c>
      <c r="J8" s="24">
        <f t="shared" si="2"/>
        <v>0.70754398063635005</v>
      </c>
      <c r="K8" s="24"/>
    </row>
    <row r="9" spans="1:11" x14ac:dyDescent="0.25">
      <c r="A9" s="32">
        <v>1200</v>
      </c>
      <c r="B9" s="33" t="s">
        <v>34</v>
      </c>
      <c r="C9" s="32" t="s">
        <v>35</v>
      </c>
      <c r="D9" s="22">
        <v>586409.43700000003</v>
      </c>
      <c r="E9" s="25">
        <v>462603.90600000002</v>
      </c>
      <c r="F9" s="23">
        <v>480369.5</v>
      </c>
      <c r="G9" s="23">
        <v>520324.9</v>
      </c>
      <c r="H9" s="24">
        <f t="shared" si="0"/>
        <v>0.81917082108622341</v>
      </c>
      <c r="I9" s="24">
        <f t="shared" si="1"/>
        <v>1.0384034673498843</v>
      </c>
      <c r="J9" s="24">
        <f t="shared" si="2"/>
        <v>0.92321067087121911</v>
      </c>
      <c r="K9" s="24">
        <f>F9/$F$3</f>
        <v>0.54344469281976748</v>
      </c>
    </row>
    <row r="10" spans="1:11" x14ac:dyDescent="0.25">
      <c r="A10" s="32">
        <v>1300</v>
      </c>
      <c r="B10" s="33" t="s">
        <v>36</v>
      </c>
      <c r="C10" s="32" t="s">
        <v>37</v>
      </c>
      <c r="D10" s="22">
        <v>216934.9221</v>
      </c>
      <c r="E10" s="23">
        <v>261007.78640000001</v>
      </c>
      <c r="F10" s="23">
        <v>268554.08289999998</v>
      </c>
      <c r="G10" s="23">
        <v>358078.20389999996</v>
      </c>
      <c r="H10" s="24">
        <f t="shared" si="0"/>
        <v>1.2379476771204463</v>
      </c>
      <c r="I10" s="24">
        <f t="shared" si="1"/>
        <v>1.0289121508752046</v>
      </c>
      <c r="J10" s="24">
        <f t="shared" si="2"/>
        <v>0.74998723735499617</v>
      </c>
      <c r="K10" s="24">
        <f>F10/$F$3</f>
        <v>0.30381673084382926</v>
      </c>
    </row>
    <row r="11" spans="1:11" ht="28.5" x14ac:dyDescent="0.25">
      <c r="A11" s="32">
        <v>1330</v>
      </c>
      <c r="B11" s="33" t="s">
        <v>38</v>
      </c>
      <c r="C11" s="32" t="s">
        <v>39</v>
      </c>
      <c r="D11" s="22">
        <v>81955.169599999994</v>
      </c>
      <c r="E11" s="23">
        <v>98179.922099999996</v>
      </c>
      <c r="F11" s="23">
        <v>58612.646999999997</v>
      </c>
      <c r="G11" s="23">
        <v>74000</v>
      </c>
      <c r="H11" s="24">
        <f t="shared" si="0"/>
        <v>0.71517937533497589</v>
      </c>
      <c r="I11" s="24">
        <f t="shared" si="1"/>
        <v>0.59699219296895323</v>
      </c>
      <c r="J11" s="24">
        <f t="shared" si="2"/>
        <v>0.79206279729729723</v>
      </c>
      <c r="K11" s="24"/>
    </row>
    <row r="12" spans="1:11" ht="42.75" x14ac:dyDescent="0.25">
      <c r="A12" s="32">
        <v>1340</v>
      </c>
      <c r="B12" s="33" t="s">
        <v>40</v>
      </c>
      <c r="C12" s="32" t="s">
        <v>41</v>
      </c>
      <c r="D12" s="22">
        <v>4895.1000000000004</v>
      </c>
      <c r="E12" s="23">
        <v>1900.3</v>
      </c>
      <c r="F12" s="23">
        <v>1999</v>
      </c>
      <c r="G12" s="23">
        <v>1999</v>
      </c>
      <c r="H12" s="24">
        <f t="shared" si="0"/>
        <v>0.40836755122469404</v>
      </c>
      <c r="I12" s="24">
        <f t="shared" si="1"/>
        <v>1.0519391674998684</v>
      </c>
      <c r="J12" s="24">
        <f t="shared" si="2"/>
        <v>1</v>
      </c>
      <c r="K12" s="24"/>
    </row>
    <row r="13" spans="1:11" x14ac:dyDescent="0.25">
      <c r="A13" s="32">
        <v>1350</v>
      </c>
      <c r="B13" s="33" t="s">
        <v>42</v>
      </c>
      <c r="C13" s="32" t="s">
        <v>43</v>
      </c>
      <c r="D13" s="22">
        <v>67954.347500000003</v>
      </c>
      <c r="E13" s="23">
        <v>87817.219299999997</v>
      </c>
      <c r="F13" s="23">
        <v>98464.834900000002</v>
      </c>
      <c r="G13" s="23">
        <v>102330</v>
      </c>
      <c r="H13" s="24">
        <f t="shared" si="0"/>
        <v>1.4489850689832611</v>
      </c>
      <c r="I13" s="24">
        <f t="shared" si="1"/>
        <v>1.1212474692876093</v>
      </c>
      <c r="J13" s="24">
        <f t="shared" si="2"/>
        <v>0.96222842665884889</v>
      </c>
      <c r="K13" s="24"/>
    </row>
    <row r="14" spans="1:11" ht="28.5" x14ac:dyDescent="0.25">
      <c r="A14" s="32">
        <v>1360</v>
      </c>
      <c r="B14" s="33" t="s">
        <v>44</v>
      </c>
      <c r="C14" s="32" t="s">
        <v>45</v>
      </c>
      <c r="D14" s="22">
        <v>1002.37</v>
      </c>
      <c r="E14" s="23">
        <v>3560.415</v>
      </c>
      <c r="F14" s="23">
        <v>2210.8389999999999</v>
      </c>
      <c r="G14" s="23">
        <v>2500</v>
      </c>
      <c r="H14" s="24">
        <f t="shared" si="0"/>
        <v>2.2056117002703592</v>
      </c>
      <c r="I14" s="24">
        <f t="shared" si="1"/>
        <v>0.6209498050086858</v>
      </c>
      <c r="J14" s="24">
        <f t="shared" si="2"/>
        <v>0.8843356</v>
      </c>
      <c r="K14" s="24"/>
    </row>
    <row r="15" spans="1:11" ht="28.5" x14ac:dyDescent="0.25">
      <c r="A15" s="32">
        <v>1370</v>
      </c>
      <c r="B15" s="33" t="s">
        <v>46</v>
      </c>
      <c r="C15" s="32" t="s">
        <v>47</v>
      </c>
      <c r="D15" s="22">
        <v>42914.925000000003</v>
      </c>
      <c r="E15" s="23">
        <v>33748.408000000003</v>
      </c>
      <c r="F15" s="23">
        <v>74650.5</v>
      </c>
      <c r="G15" s="23">
        <v>101976.10400000001</v>
      </c>
      <c r="H15" s="24">
        <f t="shared" si="0"/>
        <v>1.7394997195031796</v>
      </c>
      <c r="I15" s="24">
        <f t="shared" si="1"/>
        <v>2.2119710061582754</v>
      </c>
      <c r="J15" s="24">
        <f t="shared" si="2"/>
        <v>0.73203914517071567</v>
      </c>
      <c r="K15" s="24"/>
    </row>
    <row r="16" spans="1:11" ht="28.5" x14ac:dyDescent="0.25">
      <c r="A16" s="32">
        <v>1380</v>
      </c>
      <c r="B16" s="33" t="s">
        <v>48</v>
      </c>
      <c r="C16" s="32" t="s">
        <v>49</v>
      </c>
      <c r="D16" s="22">
        <v>3327.5</v>
      </c>
      <c r="E16" s="23">
        <v>14640</v>
      </c>
      <c r="F16" s="23">
        <v>71.924999999999997</v>
      </c>
      <c r="G16" s="23">
        <v>38000.162899999996</v>
      </c>
      <c r="H16" s="24">
        <f t="shared" si="0"/>
        <v>2.1615326821938393E-2</v>
      </c>
      <c r="I16" s="24">
        <f t="shared" si="1"/>
        <v>4.9129098360655736E-3</v>
      </c>
      <c r="J16" s="24">
        <f t="shared" si="2"/>
        <v>1.8927550439527196E-3</v>
      </c>
      <c r="K16" s="24"/>
    </row>
    <row r="17" spans="1:11" x14ac:dyDescent="0.25">
      <c r="A17" s="32">
        <v>1390</v>
      </c>
      <c r="B17" s="33" t="s">
        <v>50</v>
      </c>
      <c r="C17" s="32" t="s">
        <v>51</v>
      </c>
      <c r="D17" s="22">
        <v>14885.51</v>
      </c>
      <c r="E17" s="25">
        <v>21161.522000000001</v>
      </c>
      <c r="F17" s="23">
        <v>32544.337</v>
      </c>
      <c r="G17" s="23">
        <v>37272.936999999998</v>
      </c>
      <c r="H17" s="24">
        <f t="shared" si="0"/>
        <v>2.1863098409124042</v>
      </c>
      <c r="I17" s="24">
        <f t="shared" si="1"/>
        <v>1.5379015271207808</v>
      </c>
      <c r="J17" s="24">
        <f t="shared" si="2"/>
        <v>0.87313583579421183</v>
      </c>
      <c r="K17" s="24"/>
    </row>
    <row r="21" spans="1:11" ht="16.5" x14ac:dyDescent="0.3">
      <c r="B21" s="27" t="s">
        <v>89</v>
      </c>
      <c r="E21" s="45" t="s">
        <v>88</v>
      </c>
      <c r="F21" s="45"/>
      <c r="G21" s="45"/>
      <c r="H21" s="45"/>
      <c r="I21" s="45"/>
    </row>
  </sheetData>
  <mergeCells count="2">
    <mergeCell ref="A1:K1"/>
    <mergeCell ref="E21:I21"/>
  </mergeCells>
  <pageMargins left="0.2" right="0.2" top="0.32" bottom="0.75" header="0.17" footer="0.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-0.249977111117893"/>
  </sheetPr>
  <dimension ref="A1:J17"/>
  <sheetViews>
    <sheetView tabSelected="1" topLeftCell="B1" workbookViewId="0">
      <selection activeCell="J11" sqref="J11"/>
    </sheetView>
  </sheetViews>
  <sheetFormatPr defaultRowHeight="15" x14ac:dyDescent="0.25"/>
  <cols>
    <col min="1" max="1" width="6.140625" bestFit="1" customWidth="1"/>
    <col min="2" max="2" width="44.28515625" customWidth="1"/>
    <col min="3" max="3" width="9" bestFit="1" customWidth="1"/>
    <col min="4" max="6" width="14" customWidth="1"/>
    <col min="7" max="7" width="11.28515625" customWidth="1"/>
    <col min="8" max="8" width="10.5703125" customWidth="1"/>
    <col min="9" max="9" width="9.28515625" customWidth="1"/>
    <col min="10" max="10" width="8.7109375" customWidth="1"/>
  </cols>
  <sheetData>
    <row r="1" spans="1:10" ht="30.75" customHeight="1" x14ac:dyDescent="0.25">
      <c r="A1" s="43" t="s">
        <v>97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54" x14ac:dyDescent="0.25">
      <c r="A2" s="14" t="s">
        <v>3</v>
      </c>
      <c r="B2" s="14" t="s">
        <v>20</v>
      </c>
      <c r="C2" s="14" t="s">
        <v>21</v>
      </c>
      <c r="D2" s="11" t="s">
        <v>84</v>
      </c>
      <c r="E2" s="11" t="s">
        <v>98</v>
      </c>
      <c r="F2" s="11" t="s">
        <v>99</v>
      </c>
      <c r="G2" s="12" t="s">
        <v>100</v>
      </c>
      <c r="H2" s="12" t="s">
        <v>93</v>
      </c>
      <c r="I2" s="46" t="s">
        <v>101</v>
      </c>
      <c r="J2" s="46"/>
    </row>
    <row r="3" spans="1:10" x14ac:dyDescent="0.25">
      <c r="A3" s="15">
        <v>1</v>
      </c>
      <c r="B3" s="15">
        <v>2</v>
      </c>
      <c r="C3" s="15">
        <v>3</v>
      </c>
      <c r="D3" s="15">
        <v>6</v>
      </c>
      <c r="E3" s="15">
        <v>5</v>
      </c>
      <c r="F3" s="15">
        <v>6</v>
      </c>
      <c r="G3" s="15">
        <v>7</v>
      </c>
      <c r="H3" s="15">
        <v>8</v>
      </c>
      <c r="I3" s="15">
        <v>9</v>
      </c>
      <c r="J3" s="15">
        <v>10</v>
      </c>
    </row>
    <row r="4" spans="1:10" ht="37.5" customHeight="1" x14ac:dyDescent="0.25">
      <c r="A4" s="6">
        <v>1000</v>
      </c>
      <c r="B4" s="7" t="s">
        <v>52</v>
      </c>
      <c r="C4" s="6"/>
      <c r="D4" s="36">
        <f>D5+D10</f>
        <v>323672.2328</v>
      </c>
      <c r="E4" s="36">
        <f t="shared" ref="E4:F4" si="0">E5+E10</f>
        <v>347334.08600000001</v>
      </c>
      <c r="F4" s="36">
        <f t="shared" si="0"/>
        <v>326843.5514</v>
      </c>
      <c r="G4" s="13">
        <f>F4/D4</f>
        <v>1.0097979322247255</v>
      </c>
      <c r="H4" s="13">
        <f>F4/E4</f>
        <v>0.94100626622634431</v>
      </c>
      <c r="I4" s="16">
        <v>1</v>
      </c>
      <c r="J4" s="16">
        <v>1</v>
      </c>
    </row>
    <row r="5" spans="1:10" ht="37.5" customHeight="1" x14ac:dyDescent="0.25">
      <c r="A5" s="6">
        <v>1100</v>
      </c>
      <c r="B5" s="7" t="s">
        <v>24</v>
      </c>
      <c r="C5" s="6" t="s">
        <v>25</v>
      </c>
      <c r="D5" s="23">
        <f>D6+D7+D8+D9</f>
        <v>112953.1544</v>
      </c>
      <c r="E5" s="23">
        <f>E6+E7+E8+E9</f>
        <v>131231.149</v>
      </c>
      <c r="F5" s="23">
        <f>F6+F7+F8+F9</f>
        <v>135010.89350000001</v>
      </c>
      <c r="G5" s="13">
        <f t="shared" ref="G5:G14" si="1">F5/D5</f>
        <v>1.1952821877102</v>
      </c>
      <c r="H5" s="13">
        <f t="shared" ref="H5:H14" si="2">F5/E5</f>
        <v>1.0288021900958895</v>
      </c>
      <c r="I5" s="17">
        <f>D5/$D$4</f>
        <v>0.34897387836723942</v>
      </c>
      <c r="J5" s="18">
        <f>F5/$F$4</f>
        <v>0.41307498012946881</v>
      </c>
    </row>
    <row r="6" spans="1:10" ht="37.5" customHeight="1" x14ac:dyDescent="0.25">
      <c r="A6" s="6">
        <v>1110</v>
      </c>
      <c r="B6" s="7" t="s">
        <v>26</v>
      </c>
      <c r="C6" s="6" t="s">
        <v>27</v>
      </c>
      <c r="D6" s="23">
        <v>11585.3894</v>
      </c>
      <c r="E6" s="23">
        <v>18494.467000000001</v>
      </c>
      <c r="F6" s="23">
        <v>14495.361999999999</v>
      </c>
      <c r="G6" s="13">
        <f>F6/D6</f>
        <v>1.2511760718202531</v>
      </c>
      <c r="H6" s="13">
        <f t="shared" si="2"/>
        <v>0.78376749110963828</v>
      </c>
      <c r="I6" s="17">
        <f t="shared" ref="I6:I14" si="3">D6/$D$4</f>
        <v>3.5793584453562677E-2</v>
      </c>
      <c r="J6" s="18">
        <f>F6/$F$4</f>
        <v>4.4349542580572998E-2</v>
      </c>
    </row>
    <row r="7" spans="1:10" ht="37.5" customHeight="1" x14ac:dyDescent="0.25">
      <c r="A7" s="6">
        <v>1120</v>
      </c>
      <c r="B7" s="7" t="s">
        <v>28</v>
      </c>
      <c r="C7" s="6" t="s">
        <v>29</v>
      </c>
      <c r="D7" s="23">
        <v>83480.547000000006</v>
      </c>
      <c r="E7" s="23">
        <v>88343.005999999994</v>
      </c>
      <c r="F7" s="23">
        <v>101767.26850000001</v>
      </c>
      <c r="G7" s="13">
        <f t="shared" si="1"/>
        <v>1.2190536856448724</v>
      </c>
      <c r="H7" s="13">
        <f t="shared" si="2"/>
        <v>1.1519561435344414</v>
      </c>
      <c r="I7" s="17">
        <f t="shared" si="3"/>
        <v>0.25791692502576641</v>
      </c>
      <c r="J7" s="18">
        <f t="shared" ref="J7:J13" si="4">F7/$F$4</f>
        <v>0.31136385608371531</v>
      </c>
    </row>
    <row r="8" spans="1:10" ht="37.5" customHeight="1" x14ac:dyDescent="0.25">
      <c r="A8" s="6">
        <v>1130</v>
      </c>
      <c r="B8" s="7" t="s">
        <v>30</v>
      </c>
      <c r="C8" s="6" t="s">
        <v>31</v>
      </c>
      <c r="D8" s="23">
        <v>14024.518</v>
      </c>
      <c r="E8" s="23">
        <v>17590</v>
      </c>
      <c r="F8" s="23">
        <v>13934.362999999999</v>
      </c>
      <c r="G8" s="13">
        <f t="shared" si="1"/>
        <v>0.99357161508153069</v>
      </c>
      <c r="H8" s="13">
        <f t="shared" si="2"/>
        <v>0.79217527003979527</v>
      </c>
      <c r="I8" s="17">
        <f t="shared" si="3"/>
        <v>4.3329382562964175E-2</v>
      </c>
      <c r="J8" s="18">
        <f t="shared" si="4"/>
        <v>4.2633128113782941E-2</v>
      </c>
    </row>
    <row r="9" spans="1:10" ht="37.5" customHeight="1" x14ac:dyDescent="0.25">
      <c r="A9" s="6">
        <v>1140</v>
      </c>
      <c r="B9" s="7" t="s">
        <v>32</v>
      </c>
      <c r="C9" s="6" t="s">
        <v>33</v>
      </c>
      <c r="D9" s="23">
        <v>3862.7</v>
      </c>
      <c r="E9" s="23">
        <v>6803.6760000000004</v>
      </c>
      <c r="F9" s="23">
        <v>4813.8999999999996</v>
      </c>
      <c r="G9" s="13">
        <f t="shared" si="1"/>
        <v>1.2462526212234966</v>
      </c>
      <c r="H9" s="13">
        <f t="shared" si="2"/>
        <v>0.70754398063635005</v>
      </c>
      <c r="I9" s="17">
        <f t="shared" si="3"/>
        <v>1.193398632494619E-2</v>
      </c>
      <c r="J9" s="18">
        <f t="shared" si="4"/>
        <v>1.4728453351397526E-2</v>
      </c>
    </row>
    <row r="10" spans="1:10" ht="37.5" customHeight="1" x14ac:dyDescent="0.25">
      <c r="A10" s="6">
        <v>1300</v>
      </c>
      <c r="B10" s="7" t="s">
        <v>36</v>
      </c>
      <c r="C10" s="6" t="s">
        <v>37</v>
      </c>
      <c r="D10" s="23">
        <f>D11+D12+D13+D14</f>
        <v>210719.0784</v>
      </c>
      <c r="E10" s="23">
        <f>E11+E12+E13+E14</f>
        <v>216102.93700000001</v>
      </c>
      <c r="F10" s="23">
        <f>F11+F12+F13+F14</f>
        <v>191832.65790000002</v>
      </c>
      <c r="G10" s="13">
        <f t="shared" si="1"/>
        <v>0.91037156842462741</v>
      </c>
      <c r="H10" s="13">
        <f t="shared" si="2"/>
        <v>0.8876911187005293</v>
      </c>
      <c r="I10" s="17">
        <f t="shared" si="3"/>
        <v>0.65102612163276063</v>
      </c>
      <c r="J10" s="18">
        <f>F10/$F$4</f>
        <v>0.58692501987053136</v>
      </c>
    </row>
    <row r="11" spans="1:10" ht="37.5" customHeight="1" x14ac:dyDescent="0.25">
      <c r="A11" s="6">
        <v>1330</v>
      </c>
      <c r="B11" s="7" t="s">
        <v>38</v>
      </c>
      <c r="C11" s="6" t="s">
        <v>39</v>
      </c>
      <c r="D11" s="23">
        <v>98179.922099999996</v>
      </c>
      <c r="E11" s="23">
        <v>74000</v>
      </c>
      <c r="F11" s="23">
        <v>58612.646999999997</v>
      </c>
      <c r="G11" s="13">
        <f>F11/D11</f>
        <v>0.59699219296895323</v>
      </c>
      <c r="H11" s="13">
        <f t="shared" si="2"/>
        <v>0.79206279729729723</v>
      </c>
      <c r="I11" s="17">
        <f t="shared" si="3"/>
        <v>0.30333130911685668</v>
      </c>
      <c r="J11" s="18">
        <f t="shared" si="4"/>
        <v>0.17932936644746053</v>
      </c>
    </row>
    <row r="12" spans="1:10" ht="37.5" customHeight="1" x14ac:dyDescent="0.25">
      <c r="A12" s="6">
        <v>1350</v>
      </c>
      <c r="B12" s="7" t="s">
        <v>42</v>
      </c>
      <c r="C12" s="6" t="s">
        <v>43</v>
      </c>
      <c r="D12" s="23">
        <v>87817.219299999997</v>
      </c>
      <c r="E12" s="23">
        <v>102330</v>
      </c>
      <c r="F12" s="23">
        <v>98464.834900000002</v>
      </c>
      <c r="G12" s="13">
        <f t="shared" si="1"/>
        <v>1.1212474692876093</v>
      </c>
      <c r="H12" s="13">
        <f t="shared" si="2"/>
        <v>0.96222842665884889</v>
      </c>
      <c r="I12" s="17">
        <f t="shared" si="3"/>
        <v>0.27131527020503809</v>
      </c>
      <c r="J12" s="18">
        <f t="shared" si="4"/>
        <v>0.30125983663510031</v>
      </c>
    </row>
    <row r="13" spans="1:10" ht="37.5" customHeight="1" x14ac:dyDescent="0.25">
      <c r="A13" s="6">
        <v>1360</v>
      </c>
      <c r="B13" s="7" t="s">
        <v>44</v>
      </c>
      <c r="C13" s="6" t="s">
        <v>45</v>
      </c>
      <c r="D13" s="23">
        <v>3560.415</v>
      </c>
      <c r="E13" s="23">
        <v>2500</v>
      </c>
      <c r="F13" s="23">
        <v>2210.8389999999999</v>
      </c>
      <c r="G13" s="13">
        <f t="shared" si="1"/>
        <v>0.6209498050086858</v>
      </c>
      <c r="H13" s="13">
        <f t="shared" si="2"/>
        <v>0.8843356</v>
      </c>
      <c r="I13" s="17">
        <f t="shared" si="3"/>
        <v>1.1000063147832679E-2</v>
      </c>
      <c r="J13" s="18">
        <f t="shared" si="4"/>
        <v>6.7642117781736965E-3</v>
      </c>
    </row>
    <row r="14" spans="1:10" ht="37.5" customHeight="1" x14ac:dyDescent="0.25">
      <c r="A14" s="6">
        <v>1390</v>
      </c>
      <c r="B14" s="7" t="s">
        <v>50</v>
      </c>
      <c r="C14" s="6" t="s">
        <v>51</v>
      </c>
      <c r="D14" s="25">
        <v>21161.522000000001</v>
      </c>
      <c r="E14" s="23">
        <v>37272.936999999998</v>
      </c>
      <c r="F14" s="23">
        <v>32544.337</v>
      </c>
      <c r="G14" s="13">
        <f t="shared" si="1"/>
        <v>1.5379015271207808</v>
      </c>
      <c r="H14" s="13">
        <f t="shared" si="2"/>
        <v>0.87313583579421183</v>
      </c>
      <c r="I14" s="17">
        <f t="shared" si="3"/>
        <v>6.5379479163033105E-2</v>
      </c>
      <c r="J14" s="18">
        <f>F14/$F$4</f>
        <v>9.957160500979674E-2</v>
      </c>
    </row>
    <row r="17" spans="2:10" ht="16.5" x14ac:dyDescent="0.3">
      <c r="B17" s="27" t="s">
        <v>89</v>
      </c>
      <c r="F17" s="45" t="s">
        <v>88</v>
      </c>
      <c r="G17" s="45"/>
      <c r="H17" s="45"/>
      <c r="I17" s="45"/>
      <c r="J17" s="45"/>
    </row>
  </sheetData>
  <mergeCells count="3">
    <mergeCell ref="I2:J2"/>
    <mergeCell ref="F17:J17"/>
    <mergeCell ref="A1:J1"/>
  </mergeCells>
  <pageMargins left="0.2" right="0.2" top="0.31" bottom="0.32" header="0.17" footer="0.18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-0.249977111117893"/>
  </sheetPr>
  <dimension ref="A1:L21"/>
  <sheetViews>
    <sheetView workbookViewId="0">
      <selection activeCell="L7" sqref="L7"/>
    </sheetView>
  </sheetViews>
  <sheetFormatPr defaultRowHeight="15" x14ac:dyDescent="0.25"/>
  <cols>
    <col min="1" max="1" width="6.7109375" customWidth="1"/>
    <col min="2" max="2" width="29.7109375" customWidth="1"/>
    <col min="3" max="5" width="5.7109375" customWidth="1"/>
    <col min="6" max="7" width="13.140625" customWidth="1"/>
    <col min="8" max="8" width="13.140625" style="39" customWidth="1"/>
    <col min="9" max="10" width="13.140625" customWidth="1"/>
    <col min="11" max="11" width="10.85546875" customWidth="1"/>
    <col min="12" max="12" width="10.28515625" customWidth="1"/>
  </cols>
  <sheetData>
    <row r="1" spans="1:12" ht="30.75" customHeight="1" x14ac:dyDescent="0.25">
      <c r="A1" s="54" t="s">
        <v>53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x14ac:dyDescent="0.25">
      <c r="A2" s="55" t="s">
        <v>54</v>
      </c>
      <c r="B2" s="47" t="s">
        <v>55</v>
      </c>
      <c r="C2" s="55" t="s">
        <v>56</v>
      </c>
      <c r="D2" s="55" t="s">
        <v>57</v>
      </c>
      <c r="E2" s="55" t="s">
        <v>58</v>
      </c>
      <c r="F2" s="62" t="s">
        <v>86</v>
      </c>
      <c r="G2" s="62" t="s">
        <v>108</v>
      </c>
      <c r="H2" s="56" t="s">
        <v>107</v>
      </c>
      <c r="I2" s="58" t="s">
        <v>109</v>
      </c>
      <c r="J2" s="60" t="s">
        <v>93</v>
      </c>
      <c r="K2" s="61" t="s">
        <v>2</v>
      </c>
      <c r="L2" s="61"/>
    </row>
    <row r="3" spans="1:12" ht="48" customHeight="1" x14ac:dyDescent="0.25">
      <c r="A3" s="55"/>
      <c r="B3" s="47"/>
      <c r="C3" s="55"/>
      <c r="D3" s="55"/>
      <c r="E3" s="55"/>
      <c r="F3" s="63"/>
      <c r="G3" s="63"/>
      <c r="H3" s="57"/>
      <c r="I3" s="59"/>
      <c r="J3" s="60"/>
      <c r="K3" s="41" t="s">
        <v>105</v>
      </c>
      <c r="L3" s="41" t="s">
        <v>106</v>
      </c>
    </row>
    <row r="4" spans="1:12" x14ac:dyDescent="0.25">
      <c r="A4" s="19">
        <v>1</v>
      </c>
      <c r="B4" s="19">
        <v>2</v>
      </c>
      <c r="C4" s="19">
        <v>3</v>
      </c>
      <c r="D4" s="19">
        <v>4</v>
      </c>
      <c r="E4" s="19">
        <v>5</v>
      </c>
      <c r="F4" s="19">
        <v>6</v>
      </c>
      <c r="G4" s="19">
        <v>7</v>
      </c>
      <c r="H4" s="37">
        <v>8</v>
      </c>
      <c r="I4" s="19">
        <v>9</v>
      </c>
      <c r="J4" s="19">
        <v>10</v>
      </c>
      <c r="K4" s="19">
        <v>11</v>
      </c>
      <c r="L4" s="19">
        <v>12</v>
      </c>
    </row>
    <row r="5" spans="1:12" ht="16.5" x14ac:dyDescent="0.25">
      <c r="A5" s="20">
        <v>2000</v>
      </c>
      <c r="B5" s="21" t="s">
        <v>59</v>
      </c>
      <c r="C5" s="20" t="s">
        <v>60</v>
      </c>
      <c r="D5" s="20" t="s">
        <v>60</v>
      </c>
      <c r="E5" s="20" t="s">
        <v>60</v>
      </c>
      <c r="F5" s="40">
        <f>SUM(F6:F16)</f>
        <v>800713.80690000008</v>
      </c>
      <c r="G5" s="40">
        <f>SUM(G6:G16)</f>
        <v>1121156.0899999999</v>
      </c>
      <c r="H5" s="40">
        <f>SUM(H6:H16)</f>
        <v>822241.21350000007</v>
      </c>
      <c r="I5" s="10">
        <f>H5/F5</f>
        <v>1.0268852696362816</v>
      </c>
      <c r="J5" s="10">
        <f>H5/G5</f>
        <v>0.73338692161945107</v>
      </c>
      <c r="K5" s="10">
        <v>1</v>
      </c>
      <c r="L5" s="10">
        <v>1</v>
      </c>
    </row>
    <row r="6" spans="1:12" ht="42.75" x14ac:dyDescent="0.25">
      <c r="A6" s="20">
        <v>2100</v>
      </c>
      <c r="B6" s="21" t="s">
        <v>61</v>
      </c>
      <c r="C6" s="20" t="s">
        <v>62</v>
      </c>
      <c r="D6" s="20">
        <v>0</v>
      </c>
      <c r="E6" s="20">
        <v>0</v>
      </c>
      <c r="F6" s="25">
        <v>157934.18460000001</v>
      </c>
      <c r="G6" s="25">
        <v>185713.89</v>
      </c>
      <c r="H6" s="38">
        <v>171042.81290000002</v>
      </c>
      <c r="I6" s="10">
        <f t="shared" ref="I6:I15" si="0">H6/F6</f>
        <v>1.0830005760513486</v>
      </c>
      <c r="J6" s="10">
        <f t="shared" ref="J6:J16" si="1">H6/G6</f>
        <v>0.92100172421136628</v>
      </c>
      <c r="K6" s="9">
        <f>F6/$F$5</f>
        <v>0.19724174010618023</v>
      </c>
      <c r="L6" s="9">
        <f>H6/$H$5</f>
        <v>0.20802023796876973</v>
      </c>
    </row>
    <row r="7" spans="1:12" x14ac:dyDescent="0.25">
      <c r="A7" s="20">
        <v>2200</v>
      </c>
      <c r="B7" s="21" t="s">
        <v>63</v>
      </c>
      <c r="C7" s="20" t="s">
        <v>64</v>
      </c>
      <c r="D7" s="20">
        <v>0</v>
      </c>
      <c r="E7" s="20">
        <v>0</v>
      </c>
      <c r="F7" s="25">
        <v>0</v>
      </c>
      <c r="G7" s="25">
        <v>100</v>
      </c>
      <c r="H7" s="38">
        <v>0</v>
      </c>
      <c r="I7" s="10">
        <v>0</v>
      </c>
      <c r="J7" s="10">
        <f t="shared" si="1"/>
        <v>0</v>
      </c>
      <c r="K7" s="9">
        <f t="shared" ref="K7:K16" si="2">F7/$F$5</f>
        <v>0</v>
      </c>
      <c r="L7" s="9">
        <f t="shared" ref="L7:L16" si="3">H7/$H$5</f>
        <v>0</v>
      </c>
    </row>
    <row r="8" spans="1:12" ht="57" x14ac:dyDescent="0.25">
      <c r="A8" s="20">
        <v>2300</v>
      </c>
      <c r="B8" s="21" t="s">
        <v>65</v>
      </c>
      <c r="C8" s="20" t="s">
        <v>66</v>
      </c>
      <c r="D8" s="20">
        <v>0</v>
      </c>
      <c r="E8" s="20">
        <v>0</v>
      </c>
      <c r="F8" s="25">
        <v>0</v>
      </c>
      <c r="G8" s="25">
        <v>400</v>
      </c>
      <c r="H8" s="38">
        <v>61</v>
      </c>
      <c r="I8" s="10">
        <v>0</v>
      </c>
      <c r="J8" s="10">
        <f t="shared" si="1"/>
        <v>0.1525</v>
      </c>
      <c r="K8" s="9">
        <f t="shared" si="2"/>
        <v>0</v>
      </c>
      <c r="L8" s="9">
        <f t="shared" si="3"/>
        <v>7.4187475643970499E-5</v>
      </c>
    </row>
    <row r="9" spans="1:12" ht="28.5" x14ac:dyDescent="0.25">
      <c r="A9" s="20">
        <v>2400</v>
      </c>
      <c r="B9" s="21" t="s">
        <v>67</v>
      </c>
      <c r="C9" s="20" t="s">
        <v>68</v>
      </c>
      <c r="D9" s="20">
        <v>0</v>
      </c>
      <c r="E9" s="20">
        <v>0</v>
      </c>
      <c r="F9" s="25">
        <v>-41581.972000000002</v>
      </c>
      <c r="G9" s="25">
        <v>111556.061</v>
      </c>
      <c r="H9" s="38">
        <v>-35859.0285</v>
      </c>
      <c r="I9" s="10">
        <f t="shared" si="0"/>
        <v>0.86236959853659656</v>
      </c>
      <c r="J9" s="10">
        <f t="shared" si="1"/>
        <v>-0.32144401817844753</v>
      </c>
      <c r="K9" s="9">
        <f t="shared" si="2"/>
        <v>-5.1931129002241762E-2</v>
      </c>
      <c r="L9" s="9">
        <f t="shared" si="3"/>
        <v>-4.3611324646888425E-2</v>
      </c>
    </row>
    <row r="10" spans="1:12" ht="28.5" x14ac:dyDescent="0.25">
      <c r="A10" s="20">
        <v>2500</v>
      </c>
      <c r="B10" s="21" t="s">
        <v>69</v>
      </c>
      <c r="C10" s="20" t="s">
        <v>70</v>
      </c>
      <c r="D10" s="20">
        <v>0</v>
      </c>
      <c r="E10" s="20">
        <v>0</v>
      </c>
      <c r="F10" s="25">
        <v>151571.45000000001</v>
      </c>
      <c r="G10" s="25">
        <v>138464.42000000001</v>
      </c>
      <c r="H10" s="38">
        <v>138452.33900000001</v>
      </c>
      <c r="I10" s="10">
        <f t="shared" si="0"/>
        <v>0.91344602825927967</v>
      </c>
      <c r="J10" s="10">
        <f t="shared" si="1"/>
        <v>0.99991275014909964</v>
      </c>
      <c r="K10" s="9">
        <f t="shared" si="2"/>
        <v>0.189295412035938</v>
      </c>
      <c r="L10" s="9">
        <f t="shared" si="3"/>
        <v>0.16838409061333193</v>
      </c>
    </row>
    <row r="11" spans="1:12" ht="57" x14ac:dyDescent="0.25">
      <c r="A11" s="20">
        <v>2600</v>
      </c>
      <c r="B11" s="21" t="s">
        <v>71</v>
      </c>
      <c r="C11" s="20" t="s">
        <v>72</v>
      </c>
      <c r="D11" s="20">
        <v>0</v>
      </c>
      <c r="E11" s="20">
        <v>0</v>
      </c>
      <c r="F11" s="25">
        <v>81900.075700000001</v>
      </c>
      <c r="G11" s="25">
        <v>146855.03</v>
      </c>
      <c r="H11" s="38">
        <v>125526.6746</v>
      </c>
      <c r="I11" s="10">
        <f t="shared" si="0"/>
        <v>1.5326808128945355</v>
      </c>
      <c r="J11" s="10">
        <f t="shared" si="1"/>
        <v>0.85476591847075312</v>
      </c>
      <c r="K11" s="9">
        <f t="shared" si="2"/>
        <v>0.10228383099459702</v>
      </c>
      <c r="L11" s="9">
        <f t="shared" si="3"/>
        <v>0.15266405105829689</v>
      </c>
    </row>
    <row r="12" spans="1:12" x14ac:dyDescent="0.25">
      <c r="A12" s="20">
        <v>2700</v>
      </c>
      <c r="B12" s="21" t="s">
        <v>73</v>
      </c>
      <c r="C12" s="20" t="s">
        <v>74</v>
      </c>
      <c r="D12" s="20">
        <v>0</v>
      </c>
      <c r="E12" s="20">
        <v>0</v>
      </c>
      <c r="F12" s="25">
        <v>0</v>
      </c>
      <c r="G12" s="25">
        <v>0</v>
      </c>
      <c r="H12" s="38">
        <v>0</v>
      </c>
      <c r="I12" s="10">
        <v>0</v>
      </c>
      <c r="J12" s="10">
        <v>0</v>
      </c>
      <c r="K12" s="9">
        <f t="shared" si="2"/>
        <v>0</v>
      </c>
      <c r="L12" s="9">
        <f t="shared" si="3"/>
        <v>0</v>
      </c>
    </row>
    <row r="13" spans="1:12" ht="28.5" x14ac:dyDescent="0.25">
      <c r="A13" s="20">
        <v>2800</v>
      </c>
      <c r="B13" s="21" t="s">
        <v>75</v>
      </c>
      <c r="C13" s="20" t="s">
        <v>76</v>
      </c>
      <c r="D13" s="20">
        <v>0</v>
      </c>
      <c r="E13" s="20">
        <v>0</v>
      </c>
      <c r="F13" s="25">
        <v>198392.21480000002</v>
      </c>
      <c r="G13" s="25">
        <v>51245.120000000003</v>
      </c>
      <c r="H13" s="38">
        <v>41574.574000000001</v>
      </c>
      <c r="I13" s="10">
        <f t="shared" si="0"/>
        <v>0.20955748713179848</v>
      </c>
      <c r="J13" s="10">
        <f t="shared" si="1"/>
        <v>0.81128845049050524</v>
      </c>
      <c r="K13" s="9">
        <f t="shared" si="2"/>
        <v>0.24776919429937708</v>
      </c>
      <c r="L13" s="9">
        <f t="shared" si="3"/>
        <v>5.0562503213663103E-2</v>
      </c>
    </row>
    <row r="14" spans="1:12" x14ac:dyDescent="0.25">
      <c r="A14" s="20">
        <v>2900</v>
      </c>
      <c r="B14" s="21" t="s">
        <v>77</v>
      </c>
      <c r="C14" s="20" t="s">
        <v>78</v>
      </c>
      <c r="D14" s="20">
        <v>0</v>
      </c>
      <c r="E14" s="20">
        <v>0</v>
      </c>
      <c r="F14" s="25">
        <v>248963.19200000001</v>
      </c>
      <c r="G14" s="25">
        <v>456939.13199999998</v>
      </c>
      <c r="H14" s="38">
        <v>376694.5074</v>
      </c>
      <c r="I14" s="10">
        <f>H14/F14</f>
        <v>1.5130530114668517</v>
      </c>
      <c r="J14" s="10">
        <f t="shared" si="1"/>
        <v>0.8243866218050242</v>
      </c>
      <c r="K14" s="9">
        <f t="shared" si="2"/>
        <v>0.31092656309233924</v>
      </c>
      <c r="L14" s="9">
        <f t="shared" si="3"/>
        <v>0.45813138676975351</v>
      </c>
    </row>
    <row r="15" spans="1:12" ht="28.5" x14ac:dyDescent="0.25">
      <c r="A15" s="20">
        <v>3000</v>
      </c>
      <c r="B15" s="21" t="s">
        <v>79</v>
      </c>
      <c r="C15" s="20" t="s">
        <v>80</v>
      </c>
      <c r="D15" s="20">
        <v>0</v>
      </c>
      <c r="E15" s="20">
        <v>0</v>
      </c>
      <c r="F15" s="25">
        <v>3534.6617999999999</v>
      </c>
      <c r="G15" s="25">
        <v>4752.5</v>
      </c>
      <c r="H15" s="38">
        <v>4748.3341</v>
      </c>
      <c r="I15" s="10">
        <f t="shared" si="0"/>
        <v>1.3433630623444655</v>
      </c>
      <c r="J15" s="10">
        <f t="shared" si="1"/>
        <v>0.99912342977380331</v>
      </c>
      <c r="K15" s="9">
        <f t="shared" si="2"/>
        <v>4.4143884738101413E-3</v>
      </c>
      <c r="L15" s="9">
        <f t="shared" si="3"/>
        <v>5.7748675474292551E-3</v>
      </c>
    </row>
    <row r="16" spans="1:12" ht="42.75" x14ac:dyDescent="0.25">
      <c r="A16" s="20">
        <v>3100</v>
      </c>
      <c r="B16" s="21" t="s">
        <v>81</v>
      </c>
      <c r="C16" s="20" t="s">
        <v>82</v>
      </c>
      <c r="D16" s="20">
        <v>0</v>
      </c>
      <c r="E16" s="20">
        <v>0</v>
      </c>
      <c r="F16" s="25">
        <v>0</v>
      </c>
      <c r="G16" s="25">
        <v>25129.937000000002</v>
      </c>
      <c r="H16" s="38">
        <v>0</v>
      </c>
      <c r="I16" s="10">
        <v>0</v>
      </c>
      <c r="J16" s="10">
        <f t="shared" si="1"/>
        <v>0</v>
      </c>
      <c r="K16" s="9">
        <f t="shared" si="2"/>
        <v>0</v>
      </c>
      <c r="L16" s="9">
        <f t="shared" si="3"/>
        <v>0</v>
      </c>
    </row>
    <row r="17" spans="2:10" x14ac:dyDescent="0.25">
      <c r="F17" s="35"/>
      <c r="G17" s="35"/>
      <c r="I17" s="35"/>
      <c r="J17" s="35"/>
    </row>
    <row r="18" spans="2:10" x14ac:dyDescent="0.25">
      <c r="F18" s="35"/>
      <c r="G18" s="35"/>
      <c r="I18" s="35"/>
      <c r="J18" s="35"/>
    </row>
    <row r="19" spans="2:10" ht="16.5" x14ac:dyDescent="0.3">
      <c r="B19" s="27" t="s">
        <v>89</v>
      </c>
      <c r="F19" s="53" t="s">
        <v>88</v>
      </c>
      <c r="G19" s="53"/>
      <c r="H19" s="53"/>
      <c r="I19" s="53"/>
      <c r="J19" s="53"/>
    </row>
    <row r="20" spans="2:10" x14ac:dyDescent="0.25">
      <c r="F20" s="35"/>
      <c r="G20" s="35"/>
      <c r="I20" s="35"/>
      <c r="J20" s="35"/>
    </row>
    <row r="21" spans="2:10" x14ac:dyDescent="0.25">
      <c r="F21" s="35"/>
      <c r="G21" s="35"/>
      <c r="I21" s="35"/>
      <c r="J21" s="35"/>
    </row>
  </sheetData>
  <autoFilter ref="A4:L16" xr:uid="{00000000-0009-0000-0000-000003000000}"/>
  <mergeCells count="13">
    <mergeCell ref="F19:J19"/>
    <mergeCell ref="A1:L1"/>
    <mergeCell ref="A2:A3"/>
    <mergeCell ref="H2:H3"/>
    <mergeCell ref="I2:I3"/>
    <mergeCell ref="J2:J3"/>
    <mergeCell ref="K2:L2"/>
    <mergeCell ref="B2:B3"/>
    <mergeCell ref="C2:C3"/>
    <mergeCell ref="D2:D3"/>
    <mergeCell ref="E2:E3"/>
    <mergeCell ref="F2:F3"/>
    <mergeCell ref="G2:G3"/>
  </mergeCells>
  <pageMargins left="0.19685039370078741" right="0.27559055118110237" top="0.27559055118110237" bottom="0.27559055118110237" header="0.15748031496062992" footer="0.15748031496062992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030A0"/>
  </sheetPr>
  <dimension ref="A1:I24"/>
  <sheetViews>
    <sheetView zoomScaleSheetLayoutView="100" workbookViewId="0">
      <selection activeCell="E13" sqref="E13"/>
    </sheetView>
  </sheetViews>
  <sheetFormatPr defaultRowHeight="12.75" customHeight="1" x14ac:dyDescent="0.3"/>
  <cols>
    <col min="1" max="1" width="7.5703125" style="4" customWidth="1"/>
    <col min="2" max="2" width="40.140625" style="4" customWidth="1"/>
    <col min="3" max="3" width="12.140625" style="4" customWidth="1"/>
    <col min="4" max="4" width="12.85546875" style="4" customWidth="1"/>
    <col min="5" max="5" width="16" style="4" customWidth="1"/>
    <col min="6" max="6" width="13.140625" style="4" customWidth="1"/>
    <col min="7" max="7" width="11.28515625" style="4" customWidth="1"/>
    <col min="8" max="9" width="11.85546875" style="4" customWidth="1"/>
    <col min="10" max="232" width="9.140625" style="4"/>
    <col min="233" max="233" width="7.5703125" style="4" customWidth="1"/>
    <col min="234" max="234" width="40.140625" style="4" customWidth="1"/>
    <col min="235" max="235" width="12.140625" style="4" customWidth="1"/>
    <col min="236" max="236" width="12.85546875" style="4" customWidth="1"/>
    <col min="237" max="237" width="16" style="4" customWidth="1"/>
    <col min="238" max="238" width="13.140625" style="4" customWidth="1"/>
    <col min="239" max="239" width="11.28515625" style="4" customWidth="1"/>
    <col min="240" max="241" width="11.85546875" style="4" customWidth="1"/>
    <col min="242" max="488" width="9.140625" style="4"/>
    <col min="489" max="489" width="7.5703125" style="4" customWidth="1"/>
    <col min="490" max="490" width="40.140625" style="4" customWidth="1"/>
    <col min="491" max="491" width="12.140625" style="4" customWidth="1"/>
    <col min="492" max="492" width="12.85546875" style="4" customWidth="1"/>
    <col min="493" max="493" width="16" style="4" customWidth="1"/>
    <col min="494" max="494" width="13.140625" style="4" customWidth="1"/>
    <col min="495" max="495" width="11.28515625" style="4" customWidth="1"/>
    <col min="496" max="497" width="11.85546875" style="4" customWidth="1"/>
    <col min="498" max="744" width="9.140625" style="4"/>
    <col min="745" max="745" width="7.5703125" style="4" customWidth="1"/>
    <col min="746" max="746" width="40.140625" style="4" customWidth="1"/>
    <col min="747" max="747" width="12.140625" style="4" customWidth="1"/>
    <col min="748" max="748" width="12.85546875" style="4" customWidth="1"/>
    <col min="749" max="749" width="16" style="4" customWidth="1"/>
    <col min="750" max="750" width="13.140625" style="4" customWidth="1"/>
    <col min="751" max="751" width="11.28515625" style="4" customWidth="1"/>
    <col min="752" max="753" width="11.85546875" style="4" customWidth="1"/>
    <col min="754" max="1000" width="9.140625" style="4"/>
    <col min="1001" max="1001" width="7.5703125" style="4" customWidth="1"/>
    <col min="1002" max="1002" width="40.140625" style="4" customWidth="1"/>
    <col min="1003" max="1003" width="12.140625" style="4" customWidth="1"/>
    <col min="1004" max="1004" width="12.85546875" style="4" customWidth="1"/>
    <col min="1005" max="1005" width="16" style="4" customWidth="1"/>
    <col min="1006" max="1006" width="13.140625" style="4" customWidth="1"/>
    <col min="1007" max="1007" width="11.28515625" style="4" customWidth="1"/>
    <col min="1008" max="1009" width="11.85546875" style="4" customWidth="1"/>
    <col min="1010" max="1256" width="9.140625" style="4"/>
    <col min="1257" max="1257" width="7.5703125" style="4" customWidth="1"/>
    <col min="1258" max="1258" width="40.140625" style="4" customWidth="1"/>
    <col min="1259" max="1259" width="12.140625" style="4" customWidth="1"/>
    <col min="1260" max="1260" width="12.85546875" style="4" customWidth="1"/>
    <col min="1261" max="1261" width="16" style="4" customWidth="1"/>
    <col min="1262" max="1262" width="13.140625" style="4" customWidth="1"/>
    <col min="1263" max="1263" width="11.28515625" style="4" customWidth="1"/>
    <col min="1264" max="1265" width="11.85546875" style="4" customWidth="1"/>
    <col min="1266" max="1512" width="9.140625" style="4"/>
    <col min="1513" max="1513" width="7.5703125" style="4" customWidth="1"/>
    <col min="1514" max="1514" width="40.140625" style="4" customWidth="1"/>
    <col min="1515" max="1515" width="12.140625" style="4" customWidth="1"/>
    <col min="1516" max="1516" width="12.85546875" style="4" customWidth="1"/>
    <col min="1517" max="1517" width="16" style="4" customWidth="1"/>
    <col min="1518" max="1518" width="13.140625" style="4" customWidth="1"/>
    <col min="1519" max="1519" width="11.28515625" style="4" customWidth="1"/>
    <col min="1520" max="1521" width="11.85546875" style="4" customWidth="1"/>
    <col min="1522" max="1768" width="9.140625" style="4"/>
    <col min="1769" max="1769" width="7.5703125" style="4" customWidth="1"/>
    <col min="1770" max="1770" width="40.140625" style="4" customWidth="1"/>
    <col min="1771" max="1771" width="12.140625" style="4" customWidth="1"/>
    <col min="1772" max="1772" width="12.85546875" style="4" customWidth="1"/>
    <col min="1773" max="1773" width="16" style="4" customWidth="1"/>
    <col min="1774" max="1774" width="13.140625" style="4" customWidth="1"/>
    <col min="1775" max="1775" width="11.28515625" style="4" customWidth="1"/>
    <col min="1776" max="1777" width="11.85546875" style="4" customWidth="1"/>
    <col min="1778" max="2024" width="9.140625" style="4"/>
    <col min="2025" max="2025" width="7.5703125" style="4" customWidth="1"/>
    <col min="2026" max="2026" width="40.140625" style="4" customWidth="1"/>
    <col min="2027" max="2027" width="12.140625" style="4" customWidth="1"/>
    <col min="2028" max="2028" width="12.85546875" style="4" customWidth="1"/>
    <col min="2029" max="2029" width="16" style="4" customWidth="1"/>
    <col min="2030" max="2030" width="13.140625" style="4" customWidth="1"/>
    <col min="2031" max="2031" width="11.28515625" style="4" customWidth="1"/>
    <col min="2032" max="2033" width="11.85546875" style="4" customWidth="1"/>
    <col min="2034" max="2280" width="9.140625" style="4"/>
    <col min="2281" max="2281" width="7.5703125" style="4" customWidth="1"/>
    <col min="2282" max="2282" width="40.140625" style="4" customWidth="1"/>
    <col min="2283" max="2283" width="12.140625" style="4" customWidth="1"/>
    <col min="2284" max="2284" width="12.85546875" style="4" customWidth="1"/>
    <col min="2285" max="2285" width="16" style="4" customWidth="1"/>
    <col min="2286" max="2286" width="13.140625" style="4" customWidth="1"/>
    <col min="2287" max="2287" width="11.28515625" style="4" customWidth="1"/>
    <col min="2288" max="2289" width="11.85546875" style="4" customWidth="1"/>
    <col min="2290" max="2536" width="9.140625" style="4"/>
    <col min="2537" max="2537" width="7.5703125" style="4" customWidth="1"/>
    <col min="2538" max="2538" width="40.140625" style="4" customWidth="1"/>
    <col min="2539" max="2539" width="12.140625" style="4" customWidth="1"/>
    <col min="2540" max="2540" width="12.85546875" style="4" customWidth="1"/>
    <col min="2541" max="2541" width="16" style="4" customWidth="1"/>
    <col min="2542" max="2542" width="13.140625" style="4" customWidth="1"/>
    <col min="2543" max="2543" width="11.28515625" style="4" customWidth="1"/>
    <col min="2544" max="2545" width="11.85546875" style="4" customWidth="1"/>
    <col min="2546" max="2792" width="9.140625" style="4"/>
    <col min="2793" max="2793" width="7.5703125" style="4" customWidth="1"/>
    <col min="2794" max="2794" width="40.140625" style="4" customWidth="1"/>
    <col min="2795" max="2795" width="12.140625" style="4" customWidth="1"/>
    <col min="2796" max="2796" width="12.85546875" style="4" customWidth="1"/>
    <col min="2797" max="2797" width="16" style="4" customWidth="1"/>
    <col min="2798" max="2798" width="13.140625" style="4" customWidth="1"/>
    <col min="2799" max="2799" width="11.28515625" style="4" customWidth="1"/>
    <col min="2800" max="2801" width="11.85546875" style="4" customWidth="1"/>
    <col min="2802" max="3048" width="9.140625" style="4"/>
    <col min="3049" max="3049" width="7.5703125" style="4" customWidth="1"/>
    <col min="3050" max="3050" width="40.140625" style="4" customWidth="1"/>
    <col min="3051" max="3051" width="12.140625" style="4" customWidth="1"/>
    <col min="3052" max="3052" width="12.85546875" style="4" customWidth="1"/>
    <col min="3053" max="3053" width="16" style="4" customWidth="1"/>
    <col min="3054" max="3054" width="13.140625" style="4" customWidth="1"/>
    <col min="3055" max="3055" width="11.28515625" style="4" customWidth="1"/>
    <col min="3056" max="3057" width="11.85546875" style="4" customWidth="1"/>
    <col min="3058" max="3304" width="9.140625" style="4"/>
    <col min="3305" max="3305" width="7.5703125" style="4" customWidth="1"/>
    <col min="3306" max="3306" width="40.140625" style="4" customWidth="1"/>
    <col min="3307" max="3307" width="12.140625" style="4" customWidth="1"/>
    <col min="3308" max="3308" width="12.85546875" style="4" customWidth="1"/>
    <col min="3309" max="3309" width="16" style="4" customWidth="1"/>
    <col min="3310" max="3310" width="13.140625" style="4" customWidth="1"/>
    <col min="3311" max="3311" width="11.28515625" style="4" customWidth="1"/>
    <col min="3312" max="3313" width="11.85546875" style="4" customWidth="1"/>
    <col min="3314" max="3560" width="9.140625" style="4"/>
    <col min="3561" max="3561" width="7.5703125" style="4" customWidth="1"/>
    <col min="3562" max="3562" width="40.140625" style="4" customWidth="1"/>
    <col min="3563" max="3563" width="12.140625" style="4" customWidth="1"/>
    <col min="3564" max="3564" width="12.85546875" style="4" customWidth="1"/>
    <col min="3565" max="3565" width="16" style="4" customWidth="1"/>
    <col min="3566" max="3566" width="13.140625" style="4" customWidth="1"/>
    <col min="3567" max="3567" width="11.28515625" style="4" customWidth="1"/>
    <col min="3568" max="3569" width="11.85546875" style="4" customWidth="1"/>
    <col min="3570" max="3816" width="9.140625" style="4"/>
    <col min="3817" max="3817" width="7.5703125" style="4" customWidth="1"/>
    <col min="3818" max="3818" width="40.140625" style="4" customWidth="1"/>
    <col min="3819" max="3819" width="12.140625" style="4" customWidth="1"/>
    <col min="3820" max="3820" width="12.85546875" style="4" customWidth="1"/>
    <col min="3821" max="3821" width="16" style="4" customWidth="1"/>
    <col min="3822" max="3822" width="13.140625" style="4" customWidth="1"/>
    <col min="3823" max="3823" width="11.28515625" style="4" customWidth="1"/>
    <col min="3824" max="3825" width="11.85546875" style="4" customWidth="1"/>
    <col min="3826" max="4072" width="9.140625" style="4"/>
    <col min="4073" max="4073" width="7.5703125" style="4" customWidth="1"/>
    <col min="4074" max="4074" width="40.140625" style="4" customWidth="1"/>
    <col min="4075" max="4075" width="12.140625" style="4" customWidth="1"/>
    <col min="4076" max="4076" width="12.85546875" style="4" customWidth="1"/>
    <col min="4077" max="4077" width="16" style="4" customWidth="1"/>
    <col min="4078" max="4078" width="13.140625" style="4" customWidth="1"/>
    <col min="4079" max="4079" width="11.28515625" style="4" customWidth="1"/>
    <col min="4080" max="4081" width="11.85546875" style="4" customWidth="1"/>
    <col min="4082" max="4328" width="9.140625" style="4"/>
    <col min="4329" max="4329" width="7.5703125" style="4" customWidth="1"/>
    <col min="4330" max="4330" width="40.140625" style="4" customWidth="1"/>
    <col min="4331" max="4331" width="12.140625" style="4" customWidth="1"/>
    <col min="4332" max="4332" width="12.85546875" style="4" customWidth="1"/>
    <col min="4333" max="4333" width="16" style="4" customWidth="1"/>
    <col min="4334" max="4334" width="13.140625" style="4" customWidth="1"/>
    <col min="4335" max="4335" width="11.28515625" style="4" customWidth="1"/>
    <col min="4336" max="4337" width="11.85546875" style="4" customWidth="1"/>
    <col min="4338" max="4584" width="9.140625" style="4"/>
    <col min="4585" max="4585" width="7.5703125" style="4" customWidth="1"/>
    <col min="4586" max="4586" width="40.140625" style="4" customWidth="1"/>
    <col min="4587" max="4587" width="12.140625" style="4" customWidth="1"/>
    <col min="4588" max="4588" width="12.85546875" style="4" customWidth="1"/>
    <col min="4589" max="4589" width="16" style="4" customWidth="1"/>
    <col min="4590" max="4590" width="13.140625" style="4" customWidth="1"/>
    <col min="4591" max="4591" width="11.28515625" style="4" customWidth="1"/>
    <col min="4592" max="4593" width="11.85546875" style="4" customWidth="1"/>
    <col min="4594" max="4840" width="9.140625" style="4"/>
    <col min="4841" max="4841" width="7.5703125" style="4" customWidth="1"/>
    <col min="4842" max="4842" width="40.140625" style="4" customWidth="1"/>
    <col min="4843" max="4843" width="12.140625" style="4" customWidth="1"/>
    <col min="4844" max="4844" width="12.85546875" style="4" customWidth="1"/>
    <col min="4845" max="4845" width="16" style="4" customWidth="1"/>
    <col min="4846" max="4846" width="13.140625" style="4" customWidth="1"/>
    <col min="4847" max="4847" width="11.28515625" style="4" customWidth="1"/>
    <col min="4848" max="4849" width="11.85546875" style="4" customWidth="1"/>
    <col min="4850" max="5096" width="9.140625" style="4"/>
    <col min="5097" max="5097" width="7.5703125" style="4" customWidth="1"/>
    <col min="5098" max="5098" width="40.140625" style="4" customWidth="1"/>
    <col min="5099" max="5099" width="12.140625" style="4" customWidth="1"/>
    <col min="5100" max="5100" width="12.85546875" style="4" customWidth="1"/>
    <col min="5101" max="5101" width="16" style="4" customWidth="1"/>
    <col min="5102" max="5102" width="13.140625" style="4" customWidth="1"/>
    <col min="5103" max="5103" width="11.28515625" style="4" customWidth="1"/>
    <col min="5104" max="5105" width="11.85546875" style="4" customWidth="1"/>
    <col min="5106" max="5352" width="9.140625" style="4"/>
    <col min="5353" max="5353" width="7.5703125" style="4" customWidth="1"/>
    <col min="5354" max="5354" width="40.140625" style="4" customWidth="1"/>
    <col min="5355" max="5355" width="12.140625" style="4" customWidth="1"/>
    <col min="5356" max="5356" width="12.85546875" style="4" customWidth="1"/>
    <col min="5357" max="5357" width="16" style="4" customWidth="1"/>
    <col min="5358" max="5358" width="13.140625" style="4" customWidth="1"/>
    <col min="5359" max="5359" width="11.28515625" style="4" customWidth="1"/>
    <col min="5360" max="5361" width="11.85546875" style="4" customWidth="1"/>
    <col min="5362" max="5608" width="9.140625" style="4"/>
    <col min="5609" max="5609" width="7.5703125" style="4" customWidth="1"/>
    <col min="5610" max="5610" width="40.140625" style="4" customWidth="1"/>
    <col min="5611" max="5611" width="12.140625" style="4" customWidth="1"/>
    <col min="5612" max="5612" width="12.85546875" style="4" customWidth="1"/>
    <col min="5613" max="5613" width="16" style="4" customWidth="1"/>
    <col min="5614" max="5614" width="13.140625" style="4" customWidth="1"/>
    <col min="5615" max="5615" width="11.28515625" style="4" customWidth="1"/>
    <col min="5616" max="5617" width="11.85546875" style="4" customWidth="1"/>
    <col min="5618" max="5864" width="9.140625" style="4"/>
    <col min="5865" max="5865" width="7.5703125" style="4" customWidth="1"/>
    <col min="5866" max="5866" width="40.140625" style="4" customWidth="1"/>
    <col min="5867" max="5867" width="12.140625" style="4" customWidth="1"/>
    <col min="5868" max="5868" width="12.85546875" style="4" customWidth="1"/>
    <col min="5869" max="5869" width="16" style="4" customWidth="1"/>
    <col min="5870" max="5870" width="13.140625" style="4" customWidth="1"/>
    <col min="5871" max="5871" width="11.28515625" style="4" customWidth="1"/>
    <col min="5872" max="5873" width="11.85546875" style="4" customWidth="1"/>
    <col min="5874" max="6120" width="9.140625" style="4"/>
    <col min="6121" max="6121" width="7.5703125" style="4" customWidth="1"/>
    <col min="6122" max="6122" width="40.140625" style="4" customWidth="1"/>
    <col min="6123" max="6123" width="12.140625" style="4" customWidth="1"/>
    <col min="6124" max="6124" width="12.85546875" style="4" customWidth="1"/>
    <col min="6125" max="6125" width="16" style="4" customWidth="1"/>
    <col min="6126" max="6126" width="13.140625" style="4" customWidth="1"/>
    <col min="6127" max="6127" width="11.28515625" style="4" customWidth="1"/>
    <col min="6128" max="6129" width="11.85546875" style="4" customWidth="1"/>
    <col min="6130" max="6376" width="9.140625" style="4"/>
    <col min="6377" max="6377" width="7.5703125" style="4" customWidth="1"/>
    <col min="6378" max="6378" width="40.140625" style="4" customWidth="1"/>
    <col min="6379" max="6379" width="12.140625" style="4" customWidth="1"/>
    <col min="6380" max="6380" width="12.85546875" style="4" customWidth="1"/>
    <col min="6381" max="6381" width="16" style="4" customWidth="1"/>
    <col min="6382" max="6382" width="13.140625" style="4" customWidth="1"/>
    <col min="6383" max="6383" width="11.28515625" style="4" customWidth="1"/>
    <col min="6384" max="6385" width="11.85546875" style="4" customWidth="1"/>
    <col min="6386" max="6632" width="9.140625" style="4"/>
    <col min="6633" max="6633" width="7.5703125" style="4" customWidth="1"/>
    <col min="6634" max="6634" width="40.140625" style="4" customWidth="1"/>
    <col min="6635" max="6635" width="12.140625" style="4" customWidth="1"/>
    <col min="6636" max="6636" width="12.85546875" style="4" customWidth="1"/>
    <col min="6637" max="6637" width="16" style="4" customWidth="1"/>
    <col min="6638" max="6638" width="13.140625" style="4" customWidth="1"/>
    <col min="6639" max="6639" width="11.28515625" style="4" customWidth="1"/>
    <col min="6640" max="6641" width="11.85546875" style="4" customWidth="1"/>
    <col min="6642" max="6888" width="9.140625" style="4"/>
    <col min="6889" max="6889" width="7.5703125" style="4" customWidth="1"/>
    <col min="6890" max="6890" width="40.140625" style="4" customWidth="1"/>
    <col min="6891" max="6891" width="12.140625" style="4" customWidth="1"/>
    <col min="6892" max="6892" width="12.85546875" style="4" customWidth="1"/>
    <col min="6893" max="6893" width="16" style="4" customWidth="1"/>
    <col min="6894" max="6894" width="13.140625" style="4" customWidth="1"/>
    <col min="6895" max="6895" width="11.28515625" style="4" customWidth="1"/>
    <col min="6896" max="6897" width="11.85546875" style="4" customWidth="1"/>
    <col min="6898" max="7144" width="9.140625" style="4"/>
    <col min="7145" max="7145" width="7.5703125" style="4" customWidth="1"/>
    <col min="7146" max="7146" width="40.140625" style="4" customWidth="1"/>
    <col min="7147" max="7147" width="12.140625" style="4" customWidth="1"/>
    <col min="7148" max="7148" width="12.85546875" style="4" customWidth="1"/>
    <col min="7149" max="7149" width="16" style="4" customWidth="1"/>
    <col min="7150" max="7150" width="13.140625" style="4" customWidth="1"/>
    <col min="7151" max="7151" width="11.28515625" style="4" customWidth="1"/>
    <col min="7152" max="7153" width="11.85546875" style="4" customWidth="1"/>
    <col min="7154" max="7400" width="9.140625" style="4"/>
    <col min="7401" max="7401" width="7.5703125" style="4" customWidth="1"/>
    <col min="7402" max="7402" width="40.140625" style="4" customWidth="1"/>
    <col min="7403" max="7403" width="12.140625" style="4" customWidth="1"/>
    <col min="7404" max="7404" width="12.85546875" style="4" customWidth="1"/>
    <col min="7405" max="7405" width="16" style="4" customWidth="1"/>
    <col min="7406" max="7406" width="13.140625" style="4" customWidth="1"/>
    <col min="7407" max="7407" width="11.28515625" style="4" customWidth="1"/>
    <col min="7408" max="7409" width="11.85546875" style="4" customWidth="1"/>
    <col min="7410" max="7656" width="9.140625" style="4"/>
    <col min="7657" max="7657" width="7.5703125" style="4" customWidth="1"/>
    <col min="7658" max="7658" width="40.140625" style="4" customWidth="1"/>
    <col min="7659" max="7659" width="12.140625" style="4" customWidth="1"/>
    <col min="7660" max="7660" width="12.85546875" style="4" customWidth="1"/>
    <col min="7661" max="7661" width="16" style="4" customWidth="1"/>
    <col min="7662" max="7662" width="13.140625" style="4" customWidth="1"/>
    <col min="7663" max="7663" width="11.28515625" style="4" customWidth="1"/>
    <col min="7664" max="7665" width="11.85546875" style="4" customWidth="1"/>
    <col min="7666" max="7912" width="9.140625" style="4"/>
    <col min="7913" max="7913" width="7.5703125" style="4" customWidth="1"/>
    <col min="7914" max="7914" width="40.140625" style="4" customWidth="1"/>
    <col min="7915" max="7915" width="12.140625" style="4" customWidth="1"/>
    <col min="7916" max="7916" width="12.85546875" style="4" customWidth="1"/>
    <col min="7917" max="7917" width="16" style="4" customWidth="1"/>
    <col min="7918" max="7918" width="13.140625" style="4" customWidth="1"/>
    <col min="7919" max="7919" width="11.28515625" style="4" customWidth="1"/>
    <col min="7920" max="7921" width="11.85546875" style="4" customWidth="1"/>
    <col min="7922" max="8168" width="9.140625" style="4"/>
    <col min="8169" max="8169" width="7.5703125" style="4" customWidth="1"/>
    <col min="8170" max="8170" width="40.140625" style="4" customWidth="1"/>
    <col min="8171" max="8171" width="12.140625" style="4" customWidth="1"/>
    <col min="8172" max="8172" width="12.85546875" style="4" customWidth="1"/>
    <col min="8173" max="8173" width="16" style="4" customWidth="1"/>
    <col min="8174" max="8174" width="13.140625" style="4" customWidth="1"/>
    <col min="8175" max="8175" width="11.28515625" style="4" customWidth="1"/>
    <col min="8176" max="8177" width="11.85546875" style="4" customWidth="1"/>
    <col min="8178" max="8424" width="9.140625" style="4"/>
    <col min="8425" max="8425" width="7.5703125" style="4" customWidth="1"/>
    <col min="8426" max="8426" width="40.140625" style="4" customWidth="1"/>
    <col min="8427" max="8427" width="12.140625" style="4" customWidth="1"/>
    <col min="8428" max="8428" width="12.85546875" style="4" customWidth="1"/>
    <col min="8429" max="8429" width="16" style="4" customWidth="1"/>
    <col min="8430" max="8430" width="13.140625" style="4" customWidth="1"/>
    <col min="8431" max="8431" width="11.28515625" style="4" customWidth="1"/>
    <col min="8432" max="8433" width="11.85546875" style="4" customWidth="1"/>
    <col min="8434" max="8680" width="9.140625" style="4"/>
    <col min="8681" max="8681" width="7.5703125" style="4" customWidth="1"/>
    <col min="8682" max="8682" width="40.140625" style="4" customWidth="1"/>
    <col min="8683" max="8683" width="12.140625" style="4" customWidth="1"/>
    <col min="8684" max="8684" width="12.85546875" style="4" customWidth="1"/>
    <col min="8685" max="8685" width="16" style="4" customWidth="1"/>
    <col min="8686" max="8686" width="13.140625" style="4" customWidth="1"/>
    <col min="8687" max="8687" width="11.28515625" style="4" customWidth="1"/>
    <col min="8688" max="8689" width="11.85546875" style="4" customWidth="1"/>
    <col min="8690" max="8936" width="9.140625" style="4"/>
    <col min="8937" max="8937" width="7.5703125" style="4" customWidth="1"/>
    <col min="8938" max="8938" width="40.140625" style="4" customWidth="1"/>
    <col min="8939" max="8939" width="12.140625" style="4" customWidth="1"/>
    <col min="8940" max="8940" width="12.85546875" style="4" customWidth="1"/>
    <col min="8941" max="8941" width="16" style="4" customWidth="1"/>
    <col min="8942" max="8942" width="13.140625" style="4" customWidth="1"/>
    <col min="8943" max="8943" width="11.28515625" style="4" customWidth="1"/>
    <col min="8944" max="8945" width="11.85546875" style="4" customWidth="1"/>
    <col min="8946" max="9192" width="9.140625" style="4"/>
    <col min="9193" max="9193" width="7.5703125" style="4" customWidth="1"/>
    <col min="9194" max="9194" width="40.140625" style="4" customWidth="1"/>
    <col min="9195" max="9195" width="12.140625" style="4" customWidth="1"/>
    <col min="9196" max="9196" width="12.85546875" style="4" customWidth="1"/>
    <col min="9197" max="9197" width="16" style="4" customWidth="1"/>
    <col min="9198" max="9198" width="13.140625" style="4" customWidth="1"/>
    <col min="9199" max="9199" width="11.28515625" style="4" customWidth="1"/>
    <col min="9200" max="9201" width="11.85546875" style="4" customWidth="1"/>
    <col min="9202" max="9448" width="9.140625" style="4"/>
    <col min="9449" max="9449" width="7.5703125" style="4" customWidth="1"/>
    <col min="9450" max="9450" width="40.140625" style="4" customWidth="1"/>
    <col min="9451" max="9451" width="12.140625" style="4" customWidth="1"/>
    <col min="9452" max="9452" width="12.85546875" style="4" customWidth="1"/>
    <col min="9453" max="9453" width="16" style="4" customWidth="1"/>
    <col min="9454" max="9454" width="13.140625" style="4" customWidth="1"/>
    <col min="9455" max="9455" width="11.28515625" style="4" customWidth="1"/>
    <col min="9456" max="9457" width="11.85546875" style="4" customWidth="1"/>
    <col min="9458" max="9704" width="9.140625" style="4"/>
    <col min="9705" max="9705" width="7.5703125" style="4" customWidth="1"/>
    <col min="9706" max="9706" width="40.140625" style="4" customWidth="1"/>
    <col min="9707" max="9707" width="12.140625" style="4" customWidth="1"/>
    <col min="9708" max="9708" width="12.85546875" style="4" customWidth="1"/>
    <col min="9709" max="9709" width="16" style="4" customWidth="1"/>
    <col min="9710" max="9710" width="13.140625" style="4" customWidth="1"/>
    <col min="9711" max="9711" width="11.28515625" style="4" customWidth="1"/>
    <col min="9712" max="9713" width="11.85546875" style="4" customWidth="1"/>
    <col min="9714" max="9960" width="9.140625" style="4"/>
    <col min="9961" max="9961" width="7.5703125" style="4" customWidth="1"/>
    <col min="9962" max="9962" width="40.140625" style="4" customWidth="1"/>
    <col min="9963" max="9963" width="12.140625" style="4" customWidth="1"/>
    <col min="9964" max="9964" width="12.85546875" style="4" customWidth="1"/>
    <col min="9965" max="9965" width="16" style="4" customWidth="1"/>
    <col min="9966" max="9966" width="13.140625" style="4" customWidth="1"/>
    <col min="9967" max="9967" width="11.28515625" style="4" customWidth="1"/>
    <col min="9968" max="9969" width="11.85546875" style="4" customWidth="1"/>
    <col min="9970" max="10216" width="9.140625" style="4"/>
    <col min="10217" max="10217" width="7.5703125" style="4" customWidth="1"/>
    <col min="10218" max="10218" width="40.140625" style="4" customWidth="1"/>
    <col min="10219" max="10219" width="12.140625" style="4" customWidth="1"/>
    <col min="10220" max="10220" width="12.85546875" style="4" customWidth="1"/>
    <col min="10221" max="10221" width="16" style="4" customWidth="1"/>
    <col min="10222" max="10222" width="13.140625" style="4" customWidth="1"/>
    <col min="10223" max="10223" width="11.28515625" style="4" customWidth="1"/>
    <col min="10224" max="10225" width="11.85546875" style="4" customWidth="1"/>
    <col min="10226" max="10472" width="9.140625" style="4"/>
    <col min="10473" max="10473" width="7.5703125" style="4" customWidth="1"/>
    <col min="10474" max="10474" width="40.140625" style="4" customWidth="1"/>
    <col min="10475" max="10475" width="12.140625" style="4" customWidth="1"/>
    <col min="10476" max="10476" width="12.85546875" style="4" customWidth="1"/>
    <col min="10477" max="10477" width="16" style="4" customWidth="1"/>
    <col min="10478" max="10478" width="13.140625" style="4" customWidth="1"/>
    <col min="10479" max="10479" width="11.28515625" style="4" customWidth="1"/>
    <col min="10480" max="10481" width="11.85546875" style="4" customWidth="1"/>
    <col min="10482" max="10728" width="9.140625" style="4"/>
    <col min="10729" max="10729" width="7.5703125" style="4" customWidth="1"/>
    <col min="10730" max="10730" width="40.140625" style="4" customWidth="1"/>
    <col min="10731" max="10731" width="12.140625" style="4" customWidth="1"/>
    <col min="10732" max="10732" width="12.85546875" style="4" customWidth="1"/>
    <col min="10733" max="10733" width="16" style="4" customWidth="1"/>
    <col min="10734" max="10734" width="13.140625" style="4" customWidth="1"/>
    <col min="10735" max="10735" width="11.28515625" style="4" customWidth="1"/>
    <col min="10736" max="10737" width="11.85546875" style="4" customWidth="1"/>
    <col min="10738" max="10984" width="9.140625" style="4"/>
    <col min="10985" max="10985" width="7.5703125" style="4" customWidth="1"/>
    <col min="10986" max="10986" width="40.140625" style="4" customWidth="1"/>
    <col min="10987" max="10987" width="12.140625" style="4" customWidth="1"/>
    <col min="10988" max="10988" width="12.85546875" style="4" customWidth="1"/>
    <col min="10989" max="10989" width="16" style="4" customWidth="1"/>
    <col min="10990" max="10990" width="13.140625" style="4" customWidth="1"/>
    <col min="10991" max="10991" width="11.28515625" style="4" customWidth="1"/>
    <col min="10992" max="10993" width="11.85546875" style="4" customWidth="1"/>
    <col min="10994" max="11240" width="9.140625" style="4"/>
    <col min="11241" max="11241" width="7.5703125" style="4" customWidth="1"/>
    <col min="11242" max="11242" width="40.140625" style="4" customWidth="1"/>
    <col min="11243" max="11243" width="12.140625" style="4" customWidth="1"/>
    <col min="11244" max="11244" width="12.85546875" style="4" customWidth="1"/>
    <col min="11245" max="11245" width="16" style="4" customWidth="1"/>
    <col min="11246" max="11246" width="13.140625" style="4" customWidth="1"/>
    <col min="11247" max="11247" width="11.28515625" style="4" customWidth="1"/>
    <col min="11248" max="11249" width="11.85546875" style="4" customWidth="1"/>
    <col min="11250" max="11496" width="9.140625" style="4"/>
    <col min="11497" max="11497" width="7.5703125" style="4" customWidth="1"/>
    <col min="11498" max="11498" width="40.140625" style="4" customWidth="1"/>
    <col min="11499" max="11499" width="12.140625" style="4" customWidth="1"/>
    <col min="11500" max="11500" width="12.85546875" style="4" customWidth="1"/>
    <col min="11501" max="11501" width="16" style="4" customWidth="1"/>
    <col min="11502" max="11502" width="13.140625" style="4" customWidth="1"/>
    <col min="11503" max="11503" width="11.28515625" style="4" customWidth="1"/>
    <col min="11504" max="11505" width="11.85546875" style="4" customWidth="1"/>
    <col min="11506" max="11752" width="9.140625" style="4"/>
    <col min="11753" max="11753" width="7.5703125" style="4" customWidth="1"/>
    <col min="11754" max="11754" width="40.140625" style="4" customWidth="1"/>
    <col min="11755" max="11755" width="12.140625" style="4" customWidth="1"/>
    <col min="11756" max="11756" width="12.85546875" style="4" customWidth="1"/>
    <col min="11757" max="11757" width="16" style="4" customWidth="1"/>
    <col min="11758" max="11758" width="13.140625" style="4" customWidth="1"/>
    <col min="11759" max="11759" width="11.28515625" style="4" customWidth="1"/>
    <col min="11760" max="11761" width="11.85546875" style="4" customWidth="1"/>
    <col min="11762" max="12008" width="9.140625" style="4"/>
    <col min="12009" max="12009" width="7.5703125" style="4" customWidth="1"/>
    <col min="12010" max="12010" width="40.140625" style="4" customWidth="1"/>
    <col min="12011" max="12011" width="12.140625" style="4" customWidth="1"/>
    <col min="12012" max="12012" width="12.85546875" style="4" customWidth="1"/>
    <col min="12013" max="12013" width="16" style="4" customWidth="1"/>
    <col min="12014" max="12014" width="13.140625" style="4" customWidth="1"/>
    <col min="12015" max="12015" width="11.28515625" style="4" customWidth="1"/>
    <col min="12016" max="12017" width="11.85546875" style="4" customWidth="1"/>
    <col min="12018" max="12264" width="9.140625" style="4"/>
    <col min="12265" max="12265" width="7.5703125" style="4" customWidth="1"/>
    <col min="12266" max="12266" width="40.140625" style="4" customWidth="1"/>
    <col min="12267" max="12267" width="12.140625" style="4" customWidth="1"/>
    <col min="12268" max="12268" width="12.85546875" style="4" customWidth="1"/>
    <col min="12269" max="12269" width="16" style="4" customWidth="1"/>
    <col min="12270" max="12270" width="13.140625" style="4" customWidth="1"/>
    <col min="12271" max="12271" width="11.28515625" style="4" customWidth="1"/>
    <col min="12272" max="12273" width="11.85546875" style="4" customWidth="1"/>
    <col min="12274" max="12520" width="9.140625" style="4"/>
    <col min="12521" max="12521" width="7.5703125" style="4" customWidth="1"/>
    <col min="12522" max="12522" width="40.140625" style="4" customWidth="1"/>
    <col min="12523" max="12523" width="12.140625" style="4" customWidth="1"/>
    <col min="12524" max="12524" width="12.85546875" style="4" customWidth="1"/>
    <col min="12525" max="12525" width="16" style="4" customWidth="1"/>
    <col min="12526" max="12526" width="13.140625" style="4" customWidth="1"/>
    <col min="12527" max="12527" width="11.28515625" style="4" customWidth="1"/>
    <col min="12528" max="12529" width="11.85546875" style="4" customWidth="1"/>
    <col min="12530" max="12776" width="9.140625" style="4"/>
    <col min="12777" max="12777" width="7.5703125" style="4" customWidth="1"/>
    <col min="12778" max="12778" width="40.140625" style="4" customWidth="1"/>
    <col min="12779" max="12779" width="12.140625" style="4" customWidth="1"/>
    <col min="12780" max="12780" width="12.85546875" style="4" customWidth="1"/>
    <col min="12781" max="12781" width="16" style="4" customWidth="1"/>
    <col min="12782" max="12782" width="13.140625" style="4" customWidth="1"/>
    <col min="12783" max="12783" width="11.28515625" style="4" customWidth="1"/>
    <col min="12784" max="12785" width="11.85546875" style="4" customWidth="1"/>
    <col min="12786" max="13032" width="9.140625" style="4"/>
    <col min="13033" max="13033" width="7.5703125" style="4" customWidth="1"/>
    <col min="13034" max="13034" width="40.140625" style="4" customWidth="1"/>
    <col min="13035" max="13035" width="12.140625" style="4" customWidth="1"/>
    <col min="13036" max="13036" width="12.85546875" style="4" customWidth="1"/>
    <col min="13037" max="13037" width="16" style="4" customWidth="1"/>
    <col min="13038" max="13038" width="13.140625" style="4" customWidth="1"/>
    <col min="13039" max="13039" width="11.28515625" style="4" customWidth="1"/>
    <col min="13040" max="13041" width="11.85546875" style="4" customWidth="1"/>
    <col min="13042" max="13288" width="9.140625" style="4"/>
    <col min="13289" max="13289" width="7.5703125" style="4" customWidth="1"/>
    <col min="13290" max="13290" width="40.140625" style="4" customWidth="1"/>
    <col min="13291" max="13291" width="12.140625" style="4" customWidth="1"/>
    <col min="13292" max="13292" width="12.85546875" style="4" customWidth="1"/>
    <col min="13293" max="13293" width="16" style="4" customWidth="1"/>
    <col min="13294" max="13294" width="13.140625" style="4" customWidth="1"/>
    <col min="13295" max="13295" width="11.28515625" style="4" customWidth="1"/>
    <col min="13296" max="13297" width="11.85546875" style="4" customWidth="1"/>
    <col min="13298" max="13544" width="9.140625" style="4"/>
    <col min="13545" max="13545" width="7.5703125" style="4" customWidth="1"/>
    <col min="13546" max="13546" width="40.140625" style="4" customWidth="1"/>
    <col min="13547" max="13547" width="12.140625" style="4" customWidth="1"/>
    <col min="13548" max="13548" width="12.85546875" style="4" customWidth="1"/>
    <col min="13549" max="13549" width="16" style="4" customWidth="1"/>
    <col min="13550" max="13550" width="13.140625" style="4" customWidth="1"/>
    <col min="13551" max="13551" width="11.28515625" style="4" customWidth="1"/>
    <col min="13552" max="13553" width="11.85546875" style="4" customWidth="1"/>
    <col min="13554" max="13800" width="9.140625" style="4"/>
    <col min="13801" max="13801" width="7.5703125" style="4" customWidth="1"/>
    <col min="13802" max="13802" width="40.140625" style="4" customWidth="1"/>
    <col min="13803" max="13803" width="12.140625" style="4" customWidth="1"/>
    <col min="13804" max="13804" width="12.85546875" style="4" customWidth="1"/>
    <col min="13805" max="13805" width="16" style="4" customWidth="1"/>
    <col min="13806" max="13806" width="13.140625" style="4" customWidth="1"/>
    <col min="13807" max="13807" width="11.28515625" style="4" customWidth="1"/>
    <col min="13808" max="13809" width="11.85546875" style="4" customWidth="1"/>
    <col min="13810" max="14056" width="9.140625" style="4"/>
    <col min="14057" max="14057" width="7.5703125" style="4" customWidth="1"/>
    <col min="14058" max="14058" width="40.140625" style="4" customWidth="1"/>
    <col min="14059" max="14059" width="12.140625" style="4" customWidth="1"/>
    <col min="14060" max="14060" width="12.85546875" style="4" customWidth="1"/>
    <col min="14061" max="14061" width="16" style="4" customWidth="1"/>
    <col min="14062" max="14062" width="13.140625" style="4" customWidth="1"/>
    <col min="14063" max="14063" width="11.28515625" style="4" customWidth="1"/>
    <col min="14064" max="14065" width="11.85546875" style="4" customWidth="1"/>
    <col min="14066" max="14312" width="9.140625" style="4"/>
    <col min="14313" max="14313" width="7.5703125" style="4" customWidth="1"/>
    <col min="14314" max="14314" width="40.140625" style="4" customWidth="1"/>
    <col min="14315" max="14315" width="12.140625" style="4" customWidth="1"/>
    <col min="14316" max="14316" width="12.85546875" style="4" customWidth="1"/>
    <col min="14317" max="14317" width="16" style="4" customWidth="1"/>
    <col min="14318" max="14318" width="13.140625" style="4" customWidth="1"/>
    <col min="14319" max="14319" width="11.28515625" style="4" customWidth="1"/>
    <col min="14320" max="14321" width="11.85546875" style="4" customWidth="1"/>
    <col min="14322" max="14568" width="9.140625" style="4"/>
    <col min="14569" max="14569" width="7.5703125" style="4" customWidth="1"/>
    <col min="14570" max="14570" width="40.140625" style="4" customWidth="1"/>
    <col min="14571" max="14571" width="12.140625" style="4" customWidth="1"/>
    <col min="14572" max="14572" width="12.85546875" style="4" customWidth="1"/>
    <col min="14573" max="14573" width="16" style="4" customWidth="1"/>
    <col min="14574" max="14574" width="13.140625" style="4" customWidth="1"/>
    <col min="14575" max="14575" width="11.28515625" style="4" customWidth="1"/>
    <col min="14576" max="14577" width="11.85546875" style="4" customWidth="1"/>
    <col min="14578" max="14824" width="9.140625" style="4"/>
    <col min="14825" max="14825" width="7.5703125" style="4" customWidth="1"/>
    <col min="14826" max="14826" width="40.140625" style="4" customWidth="1"/>
    <col min="14827" max="14827" width="12.140625" style="4" customWidth="1"/>
    <col min="14828" max="14828" width="12.85546875" style="4" customWidth="1"/>
    <col min="14829" max="14829" width="16" style="4" customWidth="1"/>
    <col min="14830" max="14830" width="13.140625" style="4" customWidth="1"/>
    <col min="14831" max="14831" width="11.28515625" style="4" customWidth="1"/>
    <col min="14832" max="14833" width="11.85546875" style="4" customWidth="1"/>
    <col min="14834" max="15080" width="9.140625" style="4"/>
    <col min="15081" max="15081" width="7.5703125" style="4" customWidth="1"/>
    <col min="15082" max="15082" width="40.140625" style="4" customWidth="1"/>
    <col min="15083" max="15083" width="12.140625" style="4" customWidth="1"/>
    <col min="15084" max="15084" width="12.85546875" style="4" customWidth="1"/>
    <col min="15085" max="15085" width="16" style="4" customWidth="1"/>
    <col min="15086" max="15086" width="13.140625" style="4" customWidth="1"/>
    <col min="15087" max="15087" width="11.28515625" style="4" customWidth="1"/>
    <col min="15088" max="15089" width="11.85546875" style="4" customWidth="1"/>
    <col min="15090" max="15336" width="9.140625" style="4"/>
    <col min="15337" max="15337" width="7.5703125" style="4" customWidth="1"/>
    <col min="15338" max="15338" width="40.140625" style="4" customWidth="1"/>
    <col min="15339" max="15339" width="12.140625" style="4" customWidth="1"/>
    <col min="15340" max="15340" width="12.85546875" style="4" customWidth="1"/>
    <col min="15341" max="15341" width="16" style="4" customWidth="1"/>
    <col min="15342" max="15342" width="13.140625" style="4" customWidth="1"/>
    <col min="15343" max="15343" width="11.28515625" style="4" customWidth="1"/>
    <col min="15344" max="15345" width="11.85546875" style="4" customWidth="1"/>
    <col min="15346" max="15592" width="9.140625" style="4"/>
    <col min="15593" max="15593" width="7.5703125" style="4" customWidth="1"/>
    <col min="15594" max="15594" width="40.140625" style="4" customWidth="1"/>
    <col min="15595" max="15595" width="12.140625" style="4" customWidth="1"/>
    <col min="15596" max="15596" width="12.85546875" style="4" customWidth="1"/>
    <col min="15597" max="15597" width="16" style="4" customWidth="1"/>
    <col min="15598" max="15598" width="13.140625" style="4" customWidth="1"/>
    <col min="15599" max="15599" width="11.28515625" style="4" customWidth="1"/>
    <col min="15600" max="15601" width="11.85546875" style="4" customWidth="1"/>
    <col min="15602" max="15848" width="9.140625" style="4"/>
    <col min="15849" max="15849" width="7.5703125" style="4" customWidth="1"/>
    <col min="15850" max="15850" width="40.140625" style="4" customWidth="1"/>
    <col min="15851" max="15851" width="12.140625" style="4" customWidth="1"/>
    <col min="15852" max="15852" width="12.85546875" style="4" customWidth="1"/>
    <col min="15853" max="15853" width="16" style="4" customWidth="1"/>
    <col min="15854" max="15854" width="13.140625" style="4" customWidth="1"/>
    <col min="15855" max="15855" width="11.28515625" style="4" customWidth="1"/>
    <col min="15856" max="15857" width="11.85546875" style="4" customWidth="1"/>
    <col min="15858" max="16104" width="9.140625" style="4"/>
    <col min="16105" max="16105" width="7.5703125" style="4" customWidth="1"/>
    <col min="16106" max="16106" width="40.140625" style="4" customWidth="1"/>
    <col min="16107" max="16107" width="12.140625" style="4" customWidth="1"/>
    <col min="16108" max="16108" width="12.85546875" style="4" customWidth="1"/>
    <col min="16109" max="16109" width="16" style="4" customWidth="1"/>
    <col min="16110" max="16110" width="13.140625" style="4" customWidth="1"/>
    <col min="16111" max="16111" width="11.28515625" style="4" customWidth="1"/>
    <col min="16112" max="16113" width="11.85546875" style="4" customWidth="1"/>
    <col min="16114" max="16384" width="9.140625" style="4"/>
  </cols>
  <sheetData>
    <row r="1" spans="1:9" s="1" customFormat="1" ht="17.25" x14ac:dyDescent="0.3">
      <c r="A1" s="50" t="s">
        <v>0</v>
      </c>
      <c r="B1" s="51"/>
      <c r="C1" s="51"/>
      <c r="D1" s="51"/>
      <c r="E1" s="51"/>
      <c r="F1" s="51"/>
      <c r="G1" s="51"/>
      <c r="H1" s="51"/>
      <c r="I1" s="52"/>
    </row>
    <row r="2" spans="1:9" ht="36" customHeight="1" x14ac:dyDescent="0.3">
      <c r="A2" s="2" t="s">
        <v>1</v>
      </c>
      <c r="B2" s="47" t="s">
        <v>87</v>
      </c>
      <c r="C2" s="46" t="s">
        <v>85</v>
      </c>
      <c r="D2" s="48" t="s">
        <v>102</v>
      </c>
      <c r="E2" s="46" t="s">
        <v>103</v>
      </c>
      <c r="F2" s="49" t="s">
        <v>104</v>
      </c>
      <c r="G2" s="49" t="s">
        <v>93</v>
      </c>
      <c r="H2" s="46" t="s">
        <v>2</v>
      </c>
      <c r="I2" s="46"/>
    </row>
    <row r="3" spans="1:9" ht="34.5" customHeight="1" x14ac:dyDescent="0.3">
      <c r="A3" s="2" t="s">
        <v>3</v>
      </c>
      <c r="B3" s="47"/>
      <c r="C3" s="46"/>
      <c r="D3" s="48"/>
      <c r="E3" s="46"/>
      <c r="F3" s="49"/>
      <c r="G3" s="49"/>
      <c r="H3" s="3" t="s">
        <v>105</v>
      </c>
      <c r="I3" s="3" t="s">
        <v>106</v>
      </c>
    </row>
    <row r="4" spans="1:9" ht="16.5" x14ac:dyDescent="0.3">
      <c r="A4" s="5">
        <v>1</v>
      </c>
      <c r="B4" s="5">
        <v>2</v>
      </c>
      <c r="C4" s="5">
        <v>5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</row>
    <row r="5" spans="1:9" ht="16.5" x14ac:dyDescent="0.3">
      <c r="A5" s="6">
        <v>4000</v>
      </c>
      <c r="B5" s="7" t="s">
        <v>4</v>
      </c>
      <c r="C5" s="8">
        <v>800713.80690000008</v>
      </c>
      <c r="D5" s="42">
        <v>1121156.0900000001</v>
      </c>
      <c r="E5" s="42">
        <v>822241.21349999995</v>
      </c>
      <c r="F5" s="9">
        <f>E5/C5</f>
        <v>1.0268852696362814</v>
      </c>
      <c r="G5" s="9">
        <f>E5/D5</f>
        <v>0.73338692161945074</v>
      </c>
      <c r="H5" s="10">
        <v>1</v>
      </c>
      <c r="I5" s="10">
        <v>1</v>
      </c>
    </row>
    <row r="6" spans="1:9" ht="16.5" x14ac:dyDescent="0.3">
      <c r="A6" s="6">
        <v>4050</v>
      </c>
      <c r="B6" s="7" t="s">
        <v>5</v>
      </c>
      <c r="C6" s="8">
        <v>712898.31310000003</v>
      </c>
      <c r="D6" s="23">
        <v>793634.09</v>
      </c>
      <c r="E6" s="23">
        <v>742605.24229999993</v>
      </c>
      <c r="F6" s="9">
        <f t="shared" ref="F6:F15" si="0">E6/C6</f>
        <v>1.0416706403341325</v>
      </c>
      <c r="G6" s="9">
        <f t="shared" ref="G6:G20" si="1">E6/D6</f>
        <v>0.93570229864999876</v>
      </c>
      <c r="H6" s="9">
        <f>C6/$C$5</f>
        <v>0.89032848810240739</v>
      </c>
      <c r="I6" s="9">
        <f>D6/$D$5</f>
        <v>0.707871185001546</v>
      </c>
    </row>
    <row r="7" spans="1:9" ht="16.5" x14ac:dyDescent="0.3">
      <c r="A7" s="6">
        <v>4100</v>
      </c>
      <c r="B7" s="7" t="s">
        <v>6</v>
      </c>
      <c r="C7" s="8">
        <v>120820.762</v>
      </c>
      <c r="D7" s="23">
        <v>133070.89000000001</v>
      </c>
      <c r="E7" s="23">
        <v>128859.678</v>
      </c>
      <c r="F7" s="9">
        <f t="shared" si="0"/>
        <v>1.066535882301421</v>
      </c>
      <c r="G7" s="9">
        <f t="shared" si="1"/>
        <v>0.96835361963837463</v>
      </c>
      <c r="H7" s="9">
        <f t="shared" ref="H7:H20" si="2">C7/$C$5</f>
        <v>0.15089131841970238</v>
      </c>
      <c r="I7" s="9">
        <f t="shared" ref="I7:I20" si="3">D7/$D$5</f>
        <v>0.11869077926517797</v>
      </c>
    </row>
    <row r="8" spans="1:9" ht="28.5" x14ac:dyDescent="0.3">
      <c r="A8" s="6">
        <v>4200</v>
      </c>
      <c r="B8" s="7" t="s">
        <v>7</v>
      </c>
      <c r="C8" s="8">
        <v>42308.479099999997</v>
      </c>
      <c r="D8" s="23">
        <v>50361.832999999999</v>
      </c>
      <c r="E8" s="23">
        <v>42223.842299999997</v>
      </c>
      <c r="F8" s="9">
        <f t="shared" si="0"/>
        <v>0.99799953102072159</v>
      </c>
      <c r="G8" s="9">
        <f t="shared" si="1"/>
        <v>0.83840956106581743</v>
      </c>
      <c r="H8" s="9">
        <f t="shared" si="2"/>
        <v>5.2838453309303104E-2</v>
      </c>
      <c r="I8" s="9">
        <f t="shared" si="3"/>
        <v>4.4919555313658419E-2</v>
      </c>
    </row>
    <row r="9" spans="1:9" ht="16.5" x14ac:dyDescent="0.3">
      <c r="A9" s="6">
        <v>4210</v>
      </c>
      <c r="B9" s="7" t="s">
        <v>8</v>
      </c>
      <c r="C9" s="8">
        <v>15956.288400000001</v>
      </c>
      <c r="D9" s="23">
        <v>17293.807000000001</v>
      </c>
      <c r="E9" s="23">
        <v>14947.173399999998</v>
      </c>
      <c r="F9" s="9">
        <f t="shared" si="0"/>
        <v>0.93675753566850772</v>
      </c>
      <c r="G9" s="9">
        <f t="shared" si="1"/>
        <v>0.86430786465929665</v>
      </c>
      <c r="H9" s="9">
        <f t="shared" si="2"/>
        <v>1.9927579944918769E-2</v>
      </c>
      <c r="I9" s="9">
        <f t="shared" si="3"/>
        <v>1.5424977087713093E-2</v>
      </c>
    </row>
    <row r="10" spans="1:9" ht="28.5" x14ac:dyDescent="0.3">
      <c r="A10" s="6">
        <v>4220</v>
      </c>
      <c r="B10" s="7" t="s">
        <v>9</v>
      </c>
      <c r="C10" s="8">
        <v>817</v>
      </c>
      <c r="D10" s="23">
        <v>1500</v>
      </c>
      <c r="E10" s="23">
        <v>1184</v>
      </c>
      <c r="F10" s="9">
        <f t="shared" si="0"/>
        <v>1.4492044063647491</v>
      </c>
      <c r="G10" s="9">
        <f t="shared" si="1"/>
        <v>0.78933333333333333</v>
      </c>
      <c r="H10" s="9">
        <f t="shared" si="2"/>
        <v>1.0203395931975404E-3</v>
      </c>
      <c r="I10" s="9">
        <f t="shared" si="3"/>
        <v>1.3379046979979387E-3</v>
      </c>
    </row>
    <row r="11" spans="1:9" ht="28.5" x14ac:dyDescent="0.3">
      <c r="A11" s="6">
        <v>4230</v>
      </c>
      <c r="B11" s="7" t="s">
        <v>10</v>
      </c>
      <c r="C11" s="8">
        <v>2152.7800000000002</v>
      </c>
      <c r="D11" s="23">
        <v>3850.02</v>
      </c>
      <c r="E11" s="23">
        <v>3445.8967000000002</v>
      </c>
      <c r="F11" s="9">
        <f t="shared" si="0"/>
        <v>1.6006729438214773</v>
      </c>
      <c r="G11" s="9">
        <f t="shared" si="1"/>
        <v>0.8950334543716657</v>
      </c>
      <c r="H11" s="9">
        <f t="shared" si="2"/>
        <v>2.6885760947904544E-3</v>
      </c>
      <c r="I11" s="9">
        <f t="shared" si="3"/>
        <v>3.4339732302573495E-3</v>
      </c>
    </row>
    <row r="12" spans="1:9" ht="28.5" x14ac:dyDescent="0.3">
      <c r="A12" s="6">
        <v>4240</v>
      </c>
      <c r="B12" s="7" t="s">
        <v>11</v>
      </c>
      <c r="C12" s="8">
        <v>5847.6</v>
      </c>
      <c r="D12" s="23">
        <v>9675.0059999999994</v>
      </c>
      <c r="E12" s="23">
        <v>7625.7020000000002</v>
      </c>
      <c r="F12" s="9">
        <f t="shared" si="0"/>
        <v>1.3040738080580068</v>
      </c>
      <c r="G12" s="9">
        <f t="shared" si="1"/>
        <v>0.78818576443260091</v>
      </c>
      <c r="H12" s="9">
        <f t="shared" si="2"/>
        <v>7.3029838496718943E-3</v>
      </c>
      <c r="I12" s="9">
        <f t="shared" si="3"/>
        <v>8.6294906537054961E-3</v>
      </c>
    </row>
    <row r="13" spans="1:9" ht="28.5" x14ac:dyDescent="0.3">
      <c r="A13" s="6">
        <v>4250</v>
      </c>
      <c r="B13" s="7" t="s">
        <v>12</v>
      </c>
      <c r="C13" s="8">
        <v>4372.1499999999996</v>
      </c>
      <c r="D13" s="23">
        <v>5116</v>
      </c>
      <c r="E13" s="23">
        <v>3311.32</v>
      </c>
      <c r="F13" s="9">
        <f t="shared" si="0"/>
        <v>0.75736651304278224</v>
      </c>
      <c r="G13" s="9">
        <f t="shared" si="1"/>
        <v>0.64724784988272088</v>
      </c>
      <c r="H13" s="9">
        <f t="shared" si="2"/>
        <v>5.4603154864120264E-3</v>
      </c>
      <c r="I13" s="9">
        <f>D13/$D$5</f>
        <v>4.563146956638303E-3</v>
      </c>
    </row>
    <row r="14" spans="1:9" ht="16.5" x14ac:dyDescent="0.3">
      <c r="A14" s="6">
        <v>4260</v>
      </c>
      <c r="B14" s="7" t="s">
        <v>13</v>
      </c>
      <c r="C14" s="8">
        <v>13162.660699999999</v>
      </c>
      <c r="D14" s="23">
        <v>12927</v>
      </c>
      <c r="E14" s="23">
        <v>11709.7502</v>
      </c>
      <c r="F14" s="9">
        <f t="shared" si="0"/>
        <v>0.88961878353363633</v>
      </c>
      <c r="G14" s="9">
        <f t="shared" si="1"/>
        <v>0.90583663649725388</v>
      </c>
      <c r="H14" s="9">
        <f t="shared" si="2"/>
        <v>1.6438658340312426E-2</v>
      </c>
      <c r="I14" s="9">
        <f t="shared" si="3"/>
        <v>1.1530062687346236E-2</v>
      </c>
    </row>
    <row r="15" spans="1:9" ht="16.5" x14ac:dyDescent="0.3">
      <c r="A15" s="6">
        <v>4400</v>
      </c>
      <c r="B15" s="7" t="s">
        <v>14</v>
      </c>
      <c r="C15" s="8">
        <v>545581.80000000005</v>
      </c>
      <c r="D15" s="23">
        <v>565973.69999999995</v>
      </c>
      <c r="E15" s="23">
        <v>553062.09499999997</v>
      </c>
      <c r="F15" s="9">
        <f t="shared" si="0"/>
        <v>1.0137106754660803</v>
      </c>
      <c r="G15" s="9">
        <f t="shared" si="1"/>
        <v>0.97718691698925231</v>
      </c>
      <c r="H15" s="9">
        <f>C15/$C$5</f>
        <v>0.68136929237207089</v>
      </c>
      <c r="I15" s="9">
        <f>D15/$D$5</f>
        <v>0.50481258144885066</v>
      </c>
    </row>
    <row r="16" spans="1:9" ht="16.5" x14ac:dyDescent="0.3">
      <c r="A16" s="6">
        <v>4500</v>
      </c>
      <c r="B16" s="7" t="s">
        <v>15</v>
      </c>
      <c r="C16" s="8">
        <v>316.42700000000002</v>
      </c>
      <c r="D16" s="23">
        <v>13819.937</v>
      </c>
      <c r="E16" s="23">
        <v>13534.937</v>
      </c>
      <c r="F16" s="9"/>
      <c r="G16" s="9">
        <f t="shared" si="1"/>
        <v>0.97937761944935064</v>
      </c>
      <c r="H16" s="9">
        <f t="shared" si="2"/>
        <v>3.9518114621385329E-4</v>
      </c>
      <c r="I16" s="9">
        <f t="shared" si="3"/>
        <v>1.232650575889036E-2</v>
      </c>
    </row>
    <row r="17" spans="1:9" ht="28.5" x14ac:dyDescent="0.3">
      <c r="A17" s="6">
        <v>4600</v>
      </c>
      <c r="B17" s="7" t="s">
        <v>16</v>
      </c>
      <c r="C17" s="8">
        <v>2589</v>
      </c>
      <c r="D17" s="23">
        <v>4747.7929999999997</v>
      </c>
      <c r="E17" s="23">
        <v>4483.7</v>
      </c>
      <c r="F17" s="9">
        <f t="shared" ref="F17:F20" si="4">E17/C17</f>
        <v>1.7318269602162997</v>
      </c>
      <c r="G17" s="9">
        <f t="shared" si="1"/>
        <v>0.94437562884481274</v>
      </c>
      <c r="H17" s="9">
        <f t="shared" si="2"/>
        <v>3.2333650021890235E-3</v>
      </c>
      <c r="I17" s="9">
        <f t="shared" si="3"/>
        <v>4.2347297065478181E-3</v>
      </c>
    </row>
    <row r="18" spans="1:9" ht="16.5" x14ac:dyDescent="0.3">
      <c r="A18" s="6">
        <v>4700</v>
      </c>
      <c r="B18" s="7" t="s">
        <v>17</v>
      </c>
      <c r="C18" s="8">
        <v>1281.845</v>
      </c>
      <c r="D18" s="23">
        <v>25659.937000000002</v>
      </c>
      <c r="E18" s="23">
        <v>440.99</v>
      </c>
      <c r="F18" s="9">
        <f t="shared" si="4"/>
        <v>0.34402755403344398</v>
      </c>
      <c r="G18" s="9">
        <f t="shared" si="1"/>
        <v>1.7185934634212079E-2</v>
      </c>
      <c r="H18" s="9">
        <f t="shared" si="2"/>
        <v>1.6008778529281531E-3</v>
      </c>
      <c r="I18" s="9">
        <f t="shared" si="3"/>
        <v>2.2887033508420758E-2</v>
      </c>
    </row>
    <row r="19" spans="1:9" ht="28.5" x14ac:dyDescent="0.3">
      <c r="A19" s="6">
        <v>5000</v>
      </c>
      <c r="B19" s="7" t="s">
        <v>18</v>
      </c>
      <c r="C19" s="8">
        <v>181252.70580000003</v>
      </c>
      <c r="D19" s="23">
        <v>450522</v>
      </c>
      <c r="E19" s="23">
        <v>228173.13919999998</v>
      </c>
      <c r="F19" s="9">
        <f t="shared" si="4"/>
        <v>1.2588674921729082</v>
      </c>
      <c r="G19" s="9">
        <f t="shared" si="1"/>
        <v>0.5064639222945827</v>
      </c>
      <c r="H19" s="9">
        <f t="shared" si="2"/>
        <v>0.22636390710150001</v>
      </c>
      <c r="I19" s="9">
        <f t="shared" si="3"/>
        <v>0.40183700023428492</v>
      </c>
    </row>
    <row r="20" spans="1:9" ht="28.5" x14ac:dyDescent="0.3">
      <c r="A20" s="6">
        <v>6000</v>
      </c>
      <c r="B20" s="7" t="s">
        <v>19</v>
      </c>
      <c r="C20" s="8">
        <v>-93437.212</v>
      </c>
      <c r="D20" s="23">
        <v>-123000</v>
      </c>
      <c r="E20" s="23">
        <v>-148537.16800000001</v>
      </c>
      <c r="F20" s="9">
        <f t="shared" si="4"/>
        <v>1.5897003433706904</v>
      </c>
      <c r="G20" s="9">
        <f t="shared" si="1"/>
        <v>1.2076192520325204</v>
      </c>
      <c r="H20" s="9">
        <f t="shared" si="2"/>
        <v>-0.1166923952039074</v>
      </c>
      <c r="I20" s="9">
        <f t="shared" si="3"/>
        <v>-0.10970818523583098</v>
      </c>
    </row>
    <row r="21" spans="1:9" ht="16.5" x14ac:dyDescent="0.3"/>
    <row r="22" spans="1:9" ht="16.5" x14ac:dyDescent="0.3"/>
    <row r="23" spans="1:9" customFormat="1" ht="16.5" x14ac:dyDescent="0.3">
      <c r="B23" s="27" t="s">
        <v>89</v>
      </c>
      <c r="F23" s="45" t="s">
        <v>88</v>
      </c>
      <c r="G23" s="45"/>
      <c r="H23" s="45"/>
      <c r="I23" s="45"/>
    </row>
    <row r="24" spans="1:9" ht="16.5" x14ac:dyDescent="0.3"/>
  </sheetData>
  <mergeCells count="9">
    <mergeCell ref="G2:G3"/>
    <mergeCell ref="H2:I2"/>
    <mergeCell ref="F23:I23"/>
    <mergeCell ref="A1:I1"/>
    <mergeCell ref="B2:B3"/>
    <mergeCell ref="C2:C3"/>
    <mergeCell ref="D2:D3"/>
    <mergeCell ref="E2:E3"/>
    <mergeCell ref="F2:F3"/>
  </mergeCells>
  <pageMargins left="0.19685039370078741" right="0.19685039370078741" top="0.27559055118110237" bottom="0.36" header="0.15748031496062992" footer="0.15748031496062992"/>
  <pageSetup paperSize="9" orientation="landscape" r:id="rId1"/>
  <headerFooter>
    <oddFooter>&amp;Rէջ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Եկամուտներ</vt:lpstr>
      <vt:lpstr>Սեփական եկամուտներ</vt:lpstr>
      <vt:lpstr>Գործառնական ծախսեր</vt:lpstr>
      <vt:lpstr>Տնտեսագիտական ծախսեր</vt:lpstr>
      <vt:lpstr>'Գործառնական ծախսեր'!Заголовки_для_печати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2024-01-21T19:12:29Z</dcterms:modified>
</cp:coreProperties>
</file>