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'1'!$A$17:$V$121</definedName>
    <definedName name="_xlnm._FilterDatabase" localSheetId="1" hidden="1">'2'!$A$16:$V$16</definedName>
    <definedName name="_xlnm._FilterDatabase" localSheetId="2" hidden="1">'3'!$A$16:$Y$246</definedName>
  </definedNames>
  <calcPr fullCalcOnLoad="1"/>
</workbook>
</file>

<file path=xl/sharedStrings.xml><?xml version="1.0" encoding="utf-8"?>
<sst xmlns="http://schemas.openxmlformats.org/spreadsheetml/2006/main" count="1574" uniqueCount="535">
  <si>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</si>
  <si>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</si>
  <si>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</si>
  <si>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</si>
  <si>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</si>
  <si>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</si>
  <si>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</si>
  <si>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</si>
  <si>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</si>
  <si>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</si>
  <si>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</si>
  <si>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</si>
  <si>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</si>
  <si>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</si>
  <si>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</si>
  <si>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</si>
  <si>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</si>
  <si>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</si>
  <si>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</si>
  <si>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</si>
  <si>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</si>
  <si>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</si>
  <si>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</si>
  <si>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</si>
  <si>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</si>
  <si>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</si>
  <si>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</si>
  <si>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</si>
  <si>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</si>
  <si>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</si>
  <si>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</si>
  <si>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</si>
  <si>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</si>
  <si>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</si>
  <si>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</si>
  <si>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</si>
  <si>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</si>
  <si>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</si>
  <si>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</si>
  <si>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</si>
  <si>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</si>
  <si>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</si>
  <si>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</si>
  <si>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</si>
  <si>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</si>
  <si>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</si>
  <si>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</si>
  <si>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</si>
  <si>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</si>
  <si>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</si>
  <si>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</si>
  <si>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</si>
  <si>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</si>
  <si>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</si>
  <si>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</si>
  <si>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</si>
  <si>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</si>
  <si>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</si>
  <si>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</si>
  <si>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</si>
  <si>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</si>
  <si>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</si>
  <si>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</si>
  <si>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</si>
  <si>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</si>
  <si>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</si>
  <si>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</si>
  <si>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</si>
  <si>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</si>
  <si>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</si>
  <si>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</si>
  <si>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</si>
  <si>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</si>
  <si>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</si>
  <si>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</si>
  <si>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</si>
  <si>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</si>
  <si>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</si>
  <si>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</si>
  <si>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</si>
  <si>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</si>
  <si>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</si>
  <si>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</si>
  <si>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</si>
  <si>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</si>
  <si>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</si>
  <si>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</si>
  <si>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</si>
  <si>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</si>
  <si>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</si>
  <si>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</si>
  <si>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</si>
  <si>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</si>
  <si>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</si>
  <si>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</si>
  <si>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</si>
  <si>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</si>
  <si>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</si>
  <si>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</si>
  <si>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</si>
  <si>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</si>
  <si>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</si>
  <si>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</si>
  <si>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</si>
  <si>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</si>
  <si>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</si>
  <si>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</si>
  <si>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</si>
  <si>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</si>
  <si>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</si>
  <si>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</si>
  <si>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</si>
  <si>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</si>
  <si>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</si>
  <si>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</si>
  <si>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</si>
  <si>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</si>
  <si>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</si>
  <si>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</si>
  <si>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</si>
  <si>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</si>
  <si>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</si>
  <si>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</si>
  <si>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</si>
  <si>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</si>
  <si>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</si>
  <si>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</si>
  <si>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</si>
  <si>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</si>
  <si>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</si>
  <si>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</si>
  <si>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</si>
  <si>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</si>
  <si>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</si>
  <si>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</si>
  <si>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</si>
  <si>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</si>
  <si>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</si>
  <si>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</si>
  <si>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</si>
  <si>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</si>
  <si>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</si>
  <si>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</si>
  <si>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</si>
  <si>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</si>
  <si>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</si>
  <si>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</si>
  <si>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</si>
  <si>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</si>
  <si>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</si>
  <si>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</si>
  <si>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</si>
  <si>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</si>
  <si>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</si>
  <si>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</si>
  <si>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</si>
  <si>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</si>
  <si>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</si>
  <si>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</si>
  <si>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</si>
  <si>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</si>
  <si>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</si>
  <si>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</si>
  <si>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</si>
  <si>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</si>
  <si>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</si>
  <si>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</si>
  <si>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</si>
  <si>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</si>
  <si>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</si>
  <si>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</si>
  <si>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</si>
  <si>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</si>
  <si>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</si>
  <si>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</si>
  <si>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</si>
  <si>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</si>
  <si>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</si>
  <si>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</si>
  <si>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</si>
  <si>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</si>
  <si>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</si>
  <si>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</si>
  <si>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</si>
  <si>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</si>
  <si>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</si>
  <si>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</si>
  <si>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</si>
  <si>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</si>
  <si>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</si>
  <si>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</si>
  <si>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</si>
  <si>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</si>
  <si>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</si>
  <si>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</si>
  <si>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</si>
  <si>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</si>
  <si>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</si>
  <si>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</si>
  <si>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3</t>
  </si>
  <si>
    <t>2130</t>
  </si>
  <si>
    <t>ÀÝ¹Ñ³Ýáõñ µÝáõÛÃÇ Í³é³ÛáõÃÛáõÝÝ»ñ</t>
  </si>
  <si>
    <t>2131</t>
  </si>
  <si>
    <t>2150</t>
  </si>
  <si>
    <t>5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</si>
  <si>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</si>
  <si>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</si>
  <si>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</si>
  <si>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</si>
  <si>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</si>
  <si>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</si>
  <si>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</si>
  <si>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</si>
  <si>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</si>
  <si>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</si>
  <si>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</si>
  <si>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</si>
  <si>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</si>
  <si>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</si>
  <si>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</si>
  <si>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</si>
  <si>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</si>
  <si>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</si>
  <si>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</si>
  <si>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</si>
  <si>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</si>
  <si>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</si>
  <si>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</si>
  <si>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</si>
  <si>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</si>
  <si>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</si>
  <si>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</si>
  <si>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</si>
  <si>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</si>
  <si>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</si>
  <si>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</si>
  <si>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</si>
  <si>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</si>
  <si>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</si>
  <si>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</si>
  <si>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</si>
  <si>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</si>
  <si>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</si>
  <si>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</si>
  <si>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</si>
  <si>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</si>
  <si>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</si>
  <si>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</si>
  <si>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</si>
  <si>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</si>
  <si>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</si>
  <si>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</si>
  <si>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</si>
  <si>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</si>
  <si>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</si>
  <si>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</si>
  <si>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</si>
  <si>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</si>
  <si>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</si>
  <si>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</si>
  <si>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</si>
  <si>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</si>
  <si>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</si>
  <si>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</si>
  <si>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</si>
  <si>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</si>
  <si>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</si>
  <si>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</si>
  <si>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</si>
  <si>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</si>
  <si>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</si>
  <si>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</si>
  <si>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</si>
  <si>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</si>
  <si>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</si>
  <si>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</si>
  <si>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</si>
  <si>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</si>
  <si>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</si>
  <si>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</si>
  <si>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2841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</si>
  <si>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</si>
  <si>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</si>
  <si>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</si>
  <si>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</si>
  <si>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</si>
  <si>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</si>
  <si>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</si>
  <si>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</si>
  <si>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</si>
  <si>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</si>
  <si>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</si>
  <si>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</si>
  <si>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</si>
  <si>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</si>
  <si>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</si>
  <si>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</si>
  <si>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</si>
  <si>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</si>
  <si>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</si>
  <si>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</si>
  <si>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</si>
  <si>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</si>
  <si>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</si>
  <si>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</si>
  <si>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</si>
  <si>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</si>
  <si>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</si>
  <si>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</si>
  <si>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</si>
  <si>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</si>
  <si>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</si>
  <si>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</si>
  <si>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</si>
  <si>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</si>
  <si>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</si>
  <si>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</si>
  <si>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</si>
  <si>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</si>
  <si>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</si>
  <si>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</si>
  <si>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</si>
  <si>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</si>
  <si>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</si>
  <si>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</si>
  <si>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</si>
  <si>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</si>
  <si>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</si>
  <si>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</si>
  <si>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</si>
  <si>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</si>
  <si>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</si>
  <si>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4215</t>
  </si>
  <si>
    <t>4232</t>
  </si>
  <si>
    <t>4241</t>
  </si>
  <si>
    <t>4269</t>
  </si>
  <si>
    <t>- êáõµëÇ¹Ç³Ý»ñ áã ýÇÝ³Ýë³Ï³Ý å»ï³Ï³Ý (Ñ³Ù³ÛÝù³ÛÇÝ) Ï³½Ù³Ï»ñåáõÃÛáõÝÝ»ñÇÝ</t>
  </si>
  <si>
    <t>4511</t>
  </si>
  <si>
    <t>4637</t>
  </si>
  <si>
    <t>- ²ÛÉ Ýå³ëïÝ»ñ µÛáõç»Çó</t>
  </si>
  <si>
    <t>4891</t>
  </si>
  <si>
    <t>5113</t>
  </si>
  <si>
    <t>5129</t>
  </si>
  <si>
    <t>5134</t>
  </si>
  <si>
    <t>- Ü³Ë³·Í³Ñ»ï³½áï³Ï³Ý Í³Ëë»ñ</t>
  </si>
  <si>
    <t>8121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</si>
  <si>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</si>
  <si>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</si>
  <si>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</si>
  <si>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</si>
  <si>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</si>
  <si>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</si>
  <si>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</si>
  <si>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</si>
  <si>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</si>
  <si>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</si>
  <si>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</si>
  <si>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</si>
  <si>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</si>
  <si>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</si>
  <si>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</si>
  <si>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</si>
  <si>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</si>
  <si>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</si>
  <si>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</si>
  <si>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</si>
  <si>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</si>
  <si>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</si>
  <si>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</si>
  <si>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</si>
  <si>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</si>
  <si>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</si>
  <si>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</si>
  <si>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</si>
  <si>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</si>
  <si>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</si>
  <si>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>8195</t>
  </si>
  <si>
    <t>8196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</si>
  <si>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</si>
  <si>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Þ»Ýù»ñÇ ¨ ßÇÝáõÃÛáõÝÝ»ñÇ Ñ»ï³½áïÙ³Ý ³ßË³ï³ÝùÝ»ñ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</si>
  <si>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</si>
  <si>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</si>
  <si>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</si>
  <si>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</si>
  <si>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</si>
  <si>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</si>
  <si>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</si>
  <si>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</si>
  <si>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1382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</si>
  <si>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</si>
  <si>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X</t>
  </si>
  <si>
    <t>Համայնքի բյուջե մուտքագրվող այլ վարչական գանձումներ</t>
  </si>
  <si>
    <t>Օրենսդիր և գործադիր մարմիններ, պետական կառավարում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</si>
  <si>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</si>
  <si>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</si>
  <si>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</si>
  <si>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</si>
  <si>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</si>
  <si>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</si>
  <si>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Ներքին գործուղումներ (4221)</t>
  </si>
  <si>
    <t>- Տեղակատվական ծառայություններ (4234)</t>
  </si>
  <si>
    <t>- Ընդհանուր բնույթի այլ ծառայություններ (4239)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</si>
  <si>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</si>
  <si>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</si>
  <si>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</si>
  <si>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Պարտադիր վճարներ (4823)</t>
  </si>
  <si>
    <t>- Վարչական սարքավորումներ (5122)</t>
  </si>
  <si>
    <t>Այլ մեքենաներ և սարքավորումներ(5129)</t>
  </si>
  <si>
    <t>Ընդհանուր բնույթի ծառայություններ, որից`</t>
  </si>
  <si>
    <t>- Աշխատողների աշխատավարձեր և հավելավճարներ</t>
  </si>
  <si>
    <t>- Պարգևատրումներ, դրամական խրախուսումներ և հատուկ վճարներ</t>
  </si>
  <si>
    <t>ՔԿԱԳ</t>
  </si>
  <si>
    <t>- Համակարգչային ծառայություններ</t>
  </si>
  <si>
    <t>- Մասնագիտական ծառայություններ</t>
  </si>
  <si>
    <t>ÀÝ¹Ñ³Ýáõñ µÝáõÛÃÇ այլ Í³é³ÛáõÃÛáõÝÝ»ñÝ»ñ</t>
  </si>
  <si>
    <t>- Ապահովագրական ծախսեր</t>
  </si>
  <si>
    <t>- Շենքերի և կառույցների ընթացիկ նորոգում և պահպանում</t>
  </si>
  <si>
    <t>- Կենցաղային և հանրային սննդի նյութեր</t>
  </si>
  <si>
    <t>- Հատուկ նպատակային այլ նյութեր</t>
  </si>
  <si>
    <t>Պարտադիր վճարներ</t>
  </si>
  <si>
    <t>- Նախագծահետազոտական ծախսեր</t>
  </si>
  <si>
    <t>հատուկ նպատակային ալ նյութեր</t>
  </si>
  <si>
    <t>- Շենքերի և շինությունների կապիտալ վերանորոգում</t>
  </si>
  <si>
    <t>- Սուբսիդիաներ ոչ ֆինանսական պետական (hամայնքային) կազմակերպություններին</t>
  </si>
  <si>
    <t>- Էներգետիկ ծառայություններ</t>
  </si>
  <si>
    <t>Հանգիստ, մշակույթ և կրոն (այլ դասերին չպատկանող)</t>
  </si>
  <si>
    <t>- Կրթական, մշակութային և սպորտային նպաստներ բյուջեից</t>
  </si>
  <si>
    <t>4727</t>
  </si>
  <si>
    <t>- Ընթացիկ դրամաշնորհներ պետական և համայնքների ոչ առևտրային կազմակերպություններին</t>
  </si>
  <si>
    <t>Էներգետիկ ծառաություններ  (4212)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</si>
  <si>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</si>
  <si>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</si>
  <si>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</si>
  <si>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որից`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</si>
  <si>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</si>
  <si>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>այդ թվում`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</si>
  <si>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</si>
  <si>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</si>
  <si>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</si>
  <si>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</si>
  <si>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</si>
  <si>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</si>
  <si>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</si>
  <si>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</si>
  <si>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</si>
  <si>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</si>
  <si>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</si>
  <si>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</si>
  <si>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 xml:space="preserve">  - թողարկումից և տեղաբաշխումից մուտքեր</t>
  </si>
  <si>
    <t>9121</t>
  </si>
  <si>
    <t xml:space="preserve">  - հիմնական գումարի մարում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</si>
  <si>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</si>
  <si>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</si>
  <si>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</si>
  <si>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</si>
  <si>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</si>
  <si>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</si>
  <si>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</si>
  <si>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</si>
  <si>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</si>
  <si>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</si>
  <si>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- Ներկայացուցչական ծախսեր</t>
  </si>
  <si>
    <t xml:space="preserve">ՊԱՇՏՊԱՆՈՒԹՅՈՒՆ (այլ դասերին չպատկանող) </t>
  </si>
  <si>
    <t>Պաշտպանություն (այլ դասերին չպատկանող), որից</t>
  </si>
  <si>
    <t>Պաշտպանություն (այլ դասերին չպատկանող)</t>
  </si>
  <si>
    <t>Հասարակական կարգ և անվտանգություն, որից`</t>
  </si>
  <si>
    <t>Փրկարար ծառայություն, որից`</t>
  </si>
  <si>
    <t>Փրկարար ծառայություն</t>
  </si>
  <si>
    <t>- Կոմունալ ծառայություններ</t>
  </si>
  <si>
    <t>- Այլ կապիտալ դրամաշնորհներ (տող 4544 + տող 4547 + տող 4548), այդ թվում`</t>
  </si>
  <si>
    <t>4213</t>
  </si>
  <si>
    <t>4251</t>
  </si>
  <si>
    <t>4657</t>
  </si>
  <si>
    <t>- Պահուստային միջոցներ (վարչական բյ.)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</si>
  <si>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</si>
  <si>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</si>
  <si>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2.3.2. Համայնքի բյուջեի ֆոնդային մասի միջոցների տարեսկզբի մնացորդ  (տող 8197 + տող 8200)</t>
  </si>
  <si>
    <t>-Տրանսպորտային սարքավորումներ</t>
  </si>
  <si>
    <t xml:space="preserve">Շենքերի և շինությունների կառուցում </t>
  </si>
  <si>
    <t>Այլ մեքենաներ և սարքավորումներ</t>
  </si>
  <si>
    <t xml:space="preserve"> Շենքերի և շինությունների կապիտալ վերանորոգում</t>
  </si>
  <si>
    <t xml:space="preserve">Մեքենաների և սարքավոումների ընթացիկ նորոգում և պահպանում </t>
  </si>
  <si>
    <t>Շենքերի և շինությունների ձեռք բերում/5111/</t>
  </si>
  <si>
    <t>Կենսաբազմազանության և բնության պաշտպանություն</t>
  </si>
  <si>
    <t>Մշակված ակտիվներ/5131/</t>
  </si>
  <si>
    <t xml:space="preserve"> </t>
  </si>
  <si>
    <t xml:space="preserve">ՀԱՍԱՐԱԿԱԿԱՆ ԿԱՐԳ, ԱՆՎՏԱՆԳՈՒԹՅՈՒՆ ԵՎ ԴԱՏԱԿԱՆ ԳՈՐԾՈՒՆԵՈՒԹՅՈՒՆ </t>
  </si>
  <si>
    <t>Ջրամատակարարում</t>
  </si>
  <si>
    <t>(4231)-ՎԱՐՉԱԿԱՆ ԾԱՌԱՅՈՒԹՅՈՒՆՆԵՐ</t>
  </si>
  <si>
    <t>Խողովակաշարային և այլ տրանսպորտ</t>
  </si>
  <si>
    <t>Բնակարանային շինարարություն</t>
  </si>
  <si>
    <t>Բնակարանային շինարարություն, որից`</t>
  </si>
  <si>
    <t>Աճեցվող ակտիվներ</t>
  </si>
  <si>
    <t>ՀՀ Հարկային օրենսգրք՝ Անշարժ գույքի հարկ։Կանխատեսումների ժամանակ հաշվի են առնվել  բազաների ճշտումները,նախորդ տարիների հարկերի գանձելիության մակարդակը,ապառքները և գերավճարները</t>
  </si>
  <si>
    <t>,,Տեղական տուրքերի և վճարների մասին,,ՀՀօրենք                                                                                         Համայնքի վարչական տարածքում տեղական տուրքերի բազայի գույքագրումը և գնահատում</t>
  </si>
  <si>
    <t>,Պետական տուրքի մասին,,ՀՀ օրենքը,նախորդ տարիների փաստացի մուտքերի հավաքագրման ցուցանիշներ</t>
  </si>
  <si>
    <t>ՀՀ համայնքների բյուջեներին ,,Ֆինանսական   համահարթեցման մասին,, ՀՀ օրենքով դոտացիաներ տրամադրելու նպատակով ,,ՀՀ 2023թվականի պետական բյուջեի մասին,,ՀՀ օրենքով նախատեսված հատկացումներ</t>
  </si>
  <si>
    <t>Զարգացման ծրագրերի սուբվենցիաներ</t>
  </si>
  <si>
    <t xml:space="preserve">,,Հայաստանի Հանրապետության բյուջետային համակարգի մասին ,,Հայաստանի Հանրապետության օրենքի  28 հոդվածի  1-ին մաս                  1․4 կետի  է) ենթակետ և Հայաստանի Հանրապետության  կառավարության 16․09․2021թ․ N 1531-ն որոշումը      </t>
  </si>
  <si>
    <t>Կանխատեսում</t>
  </si>
  <si>
    <t>Հիմք՝ Հայաստանի Հանրապետության Սյունիքի մարզի Մեղրի համայնքի 2022-2026թվականների հնգամյա զարգացման ծրագիր</t>
  </si>
  <si>
    <t>&lt;&lt;Տեղական ինքնակառավարման մասին&gt;&gt; Հայաստանի Հանրապետության օրենք,գործող պայմանագրեր,փաստացի գներ,Համայնքի արդյունավետ կառավարում</t>
  </si>
  <si>
    <t xml:space="preserve">ä»ïáõÃÛ³Ý ÏáÕÙÇó ï»Õ³Ï³Ý ÇÝùÝ³Ï³é³í³ñÙ³Ý Ù³ñÙÇÝÝ»ñÇÝ å³ïíÇñ³Ïí³Í ÉÇ³½áñáõÃÛáõÝÝ»ñ </t>
  </si>
  <si>
    <t>Համակարգչային, հաշվապահական,   սպասարկման վճարների տրամադրում, հիմնական միջոցների պահպանում և շահագործում</t>
  </si>
  <si>
    <t>Համայնքի խաղաղության ամրապնդման  և համայնքի սահմանների  պաշտպանության երաշխիքների ապահովում։</t>
  </si>
  <si>
    <t>Համայնքի սեփականություն հանդիսացող հողի և գույքի նպատակային օգտագործում</t>
  </si>
  <si>
    <t>Համայնքում աղբահանության և սանիտարական մաքրման աշխատանքների իրականացում ,Նոր աղբատարների և աղբամանների ձեռքբերում՝ աղբի տեսակավորման հնարավորությամբ</t>
  </si>
  <si>
    <t>Կանաչապատ տարածքների պահպանում,   իրականացնել ծառերի էտում,  գազոնների պարբերաբար մշակում, կազմակերպել կանաչապատ տարածքների ոռոգումը</t>
  </si>
  <si>
    <t>Համայնքի փողոցների լուսավորում,էներգախնայող լուսավորության ցանցի  ընդլայնում</t>
  </si>
  <si>
    <t>Համայնքում բարեկարգման աշխատանքներ</t>
  </si>
  <si>
    <t>Մեղրի քաղաքի մարզադաշտի վերանորոգում,Ագարակ քաղաքի մարզադաշտի վերանորոգում</t>
  </si>
  <si>
    <t>Մարզամշակութային միջոցառումներ,Մեղրի քաղաքի մշակույթի տան վերանորոգում</t>
  </si>
  <si>
    <t xml:space="preserve">    ,,Հայաստանի Հանրապետության բյուջետային համակարգի մասին ,,Հայաստանի Հանրապետության օրենք, ,,Տեղական տուրքերի և վճարների մասին,,ՀՀ օրենք,գործող և նոր կնքված պայմանագրեր,ապառքներ,</t>
  </si>
  <si>
    <t>Համայնքային գույքի գնահատման,   պետական գրանցման,  վկայականների ձեռք բերման աշխատանքների իրականացում,</t>
  </si>
  <si>
    <t>Համայնքի հասարակական կարգի և անվտանգության ապահովում,փրկարարական աշխատանքներին աջակցություն</t>
  </si>
  <si>
    <t>Գյուղատնտեսության ռեսուրսային ներուժի արդյունավետ օգտագործումը, առաջադիմական տեխնոլոգիաների ներդրումը:Ոռոգման հին համակարգերի հիմնանորոգում,նոր համակարգի ստեղծում</t>
  </si>
  <si>
    <t>Ճանապարհային և վերելակային տնտեսությունների վիճակի բարելավում՝ համայնքի սուբվենցիոն ծրագրեր,Լեհվազ բնակավայրում գերեզմանատուն տանող ճանապարհահատվածի բարեկարգում,Վանք-Կալեր կամուրջի հիմնանորոգում,տրանսպորտային համակարգի համալրում նոր միկրոավտոբուսներով,Ներհամայնքային ճանապարհների հիմնանորոգում</t>
  </si>
  <si>
    <t>Բազմաբնակարան շենքերի տանիքների վերանորոգում Մեղրի և Ագարակ քաղաքներում</t>
  </si>
  <si>
    <t>Որակյալ կրթական ծառայությունների մատուցումը,նախադպրոցական ուսումնական հաստատությունների հիմնանորոգում, նոր մանկապարտեզների կառուցում ,Նռնաձոր, Ալվանք գյուղերում մանկապարտեզների կառուցում,Շվանիձոր գյուղի մանկապարտեզի  կոյուղագծի, ջրագծի կառուցում,Արևային վահանակների ձեռքբերում Լեհվազ, Շվանիձոր, Ագարակ բնակավայրերի մանկապարտեզների համար</t>
  </si>
  <si>
    <t>Սոցիալական պաշտպանության ծրագրերի ,իրականացում կամ ֆինանսավորում</t>
  </si>
  <si>
    <t>Բյուջեով չնախատեսված ծախսերի ֆինանսավորում</t>
  </si>
  <si>
    <t>Երաժշտական դպրոցների կառավարում,ստուգում,գործունեության կազմակերպում կամ ֆինանսավորւմ</t>
  </si>
  <si>
    <t>Հիմնական ընդհանուր կրթության խթանման  ֆինանսավորւմ</t>
  </si>
  <si>
    <t>Այլ մշակութային միջոցառումներ կազմակերպման օժանդակում  կամ ֆինանսավորւմ</t>
  </si>
  <si>
    <t>Մեղրի քաղաքում Երկրագիտական թանգարանի հիմնում</t>
  </si>
  <si>
    <t>Հայաստանի Հանրապետության Սյունիքի մարզի Մեղրի համայնքի միջնաժամկետ ծախսերի ծրագրի 2024-2026թթ. վարչական և ֆոնդային մասերի եկամուտները` ըստ ձևավորման աղբյուրների</t>
  </si>
  <si>
    <t xml:space="preserve">Հայաստանի Հանրապետության Սյունիքի մարզի Մեղրի համայնքի 2024-2026թթ. միջնաժամկետ ծախսերի ծրագրերի պակասուրդի (դեֆիցիտի) ֆինանսավորումը ըստ աղբյուրների                                                </t>
  </si>
  <si>
    <t>Հայաստանի Հանրապետության Սյունիքի մարզի Մեղրի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</si>
  <si>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Սյունիքի մարզի</t>
  </si>
  <si>
    <t>Մեղրի համայնքի ավագանու</t>
  </si>
  <si>
    <t xml:space="preserve">                Հավելված 1</t>
  </si>
  <si>
    <t xml:space="preserve">                Հավելված 2</t>
  </si>
  <si>
    <t xml:space="preserve">                Հավելված 3</t>
  </si>
  <si>
    <t>2023 թվականի  հուլիսի 26-ի N 67-Ն որոշման</t>
  </si>
  <si>
    <t>2023 թվականի  նոյեմբերի 21-ի N112-Ն որոշման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</si>
</sst>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\$* #,##0_);_(\$* \(#,##0\);_(\$* &quot;-&quot;_);_(@_)"/>
    <numFmt numFmtId="189" formatCode="_(\$* #,##0.00_);_(\$* \(#,##0.00\);_(\$* &quot;-&quot;??_);_(@_)"/>
    <numFmt numFmtId="190" formatCode="#,##0.0\ ;\(#,##0.0\)"/>
    <numFmt numFmtId="191" formatCode="#,##0&quot;  &quot;;[Red]\-#,##0&quot;  &quot;"/>
    <numFmt numFmtId="192" formatCode="#,##0.00&quot;  &quot;;[Red]\-#,##0.00&quot;  &quot;"/>
    <numFmt numFmtId="193" formatCode="#,##0.0_);\(#,##0.0\)"/>
    <numFmt numFmtId="194" formatCode="_(* #,##0.0_);_(* \(#,##0.0\);_(* &quot;-&quot;??_);_(@_)"/>
    <numFmt numFmtId="195" formatCode="#,##0.0"/>
    <numFmt numFmtId="196" formatCode="#,##0.0&quot;  &quot;;\-#,##0.0&quot;  &quot;"/>
    <numFmt numFmtId="197" formatCode="0.0"/>
    <numFmt numFmtId="198" formatCode="[$-10409]0.0"/>
    <numFmt numFmtId="199" formatCode="#,##0\ ;\(#,##0\)"/>
    <numFmt numFmtId="200" formatCode="&quot; &quot;#,##0.0_);\(&quot; &quot;#,##0.0\)"/>
    <numFmt numFmtId="201" formatCode="#,##0.00\ ;\(#,##0.00\)"/>
    <numFmt numFmtId="202" formatCode="[$-10409]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3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8"/>
      <name val="Sylfaen"/>
      <family val="1"/>
    </font>
    <font>
      <b/>
      <sz val="8"/>
      <name val="Sylfaen"/>
      <family val="1"/>
    </font>
    <font>
      <i/>
      <sz val="10"/>
      <name val="GHEA Grapalat"/>
      <family val="3"/>
    </font>
    <font>
      <sz val="8"/>
      <name val="Arial AM"/>
      <family val="2"/>
    </font>
    <font>
      <i/>
      <sz val="8"/>
      <name val="GHEA Grapalat"/>
      <family val="3"/>
    </font>
    <font>
      <sz val="10"/>
      <name val="Sylfaen"/>
      <family val="1"/>
    </font>
    <font>
      <b/>
      <sz val="10"/>
      <name val="Sylfaen"/>
      <family val="1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GHEA Grapalat"/>
      <family val="3"/>
    </font>
    <font>
      <sz val="9"/>
      <name val="Arial Armenian"/>
      <family val="2"/>
    </font>
    <font>
      <b/>
      <sz val="9"/>
      <name val="Arial Armenian"/>
      <family val="2"/>
    </font>
    <font>
      <i/>
      <sz val="11"/>
      <name val="GHEA Grapalat"/>
      <family val="3"/>
    </font>
    <font>
      <b/>
      <sz val="8"/>
      <name val="Arial Armenian"/>
      <family val="2"/>
    </font>
    <font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/>
      <right style="hair">
        <color rgb="FFFFFFFF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0" borderId="1" applyNumberFormat="0" applyFont="0" applyFill="0" applyAlignment="0" applyProtection="0"/>
    <xf numFmtId="0" fontId="11" fillId="0" borderId="2" applyNumberFormat="0" applyFill="0" applyProtection="0">
      <alignment horizontal="center" vertical="center"/>
    </xf>
    <xf numFmtId="183" fontId="4" fillId="0" borderId="0" applyFont="0" applyFill="0" applyBorder="0" applyAlignment="0" applyProtection="0"/>
    <xf numFmtId="0" fontId="11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4" fontId="11" fillId="0" borderId="2" applyFill="0" applyProtection="0">
      <alignment horizontal="right" vertical="center"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4" applyNumberFormat="0" applyAlignment="0" applyProtection="0"/>
    <xf numFmtId="0" fontId="48" fillId="26" borderId="5" applyNumberFormat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7" borderId="10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11" applyNumberFormat="0" applyFont="0" applyAlignment="0" applyProtection="0"/>
    <xf numFmtId="13" fontId="4" fillId="0" borderId="0" applyFont="0" applyFill="0" applyProtection="0">
      <alignment/>
    </xf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92" fontId="4" fillId="0" borderId="0" applyFont="0" applyFill="0" applyProtection="0">
      <alignment/>
    </xf>
    <xf numFmtId="191" fontId="4" fillId="0" borderId="0" applyFont="0" applyFill="0" applyProtection="0">
      <alignment/>
    </xf>
    <xf numFmtId="0" fontId="62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2" fillId="0" borderId="13" xfId="61" applyFont="1" applyFill="1" applyBorder="1" applyAlignment="1" applyProtection="1">
      <alignment horizontal="left" vertical="top" wrapText="1" readingOrder="1"/>
      <protection locked="0"/>
    </xf>
    <xf numFmtId="0" fontId="12" fillId="0" borderId="14" xfId="61" applyFont="1" applyFill="1" applyBorder="1" applyAlignment="1" applyProtection="1">
      <alignment horizontal="center" vertical="center" wrapText="1" readingOrder="1"/>
      <protection locked="0"/>
    </xf>
    <xf numFmtId="0" fontId="14" fillId="0" borderId="15" xfId="34" applyFont="1" applyFill="1" applyBorder="1" applyAlignment="1">
      <alignment horizontal="center" vertical="center"/>
    </xf>
    <xf numFmtId="0" fontId="13" fillId="0" borderId="13" xfId="61" applyFont="1" applyFill="1" applyBorder="1" applyAlignment="1" applyProtection="1">
      <alignment horizontal="left" vertical="top" wrapText="1" readingOrder="1"/>
      <protection locked="0"/>
    </xf>
    <xf numFmtId="0" fontId="14" fillId="0" borderId="2" xfId="34" applyFont="1" applyFill="1" applyBorder="1" applyAlignment="1">
      <alignment horizontal="center" vertical="center"/>
    </xf>
    <xf numFmtId="0" fontId="12" fillId="0" borderId="16" xfId="61" applyFont="1" applyFill="1" applyBorder="1" applyAlignment="1" applyProtection="1">
      <alignment horizontal="center" vertical="center" wrapText="1" readingOrder="1"/>
      <protection locked="0"/>
    </xf>
    <xf numFmtId="0" fontId="12" fillId="0" borderId="15" xfId="61" applyFont="1" applyFill="1" applyBorder="1" applyAlignment="1" applyProtection="1">
      <alignment horizontal="center" vertical="center" wrapText="1" readingOrder="1"/>
      <protection locked="0"/>
    </xf>
    <xf numFmtId="0" fontId="12" fillId="0" borderId="15" xfId="61" applyFont="1" applyFill="1" applyBorder="1" applyAlignment="1" applyProtection="1">
      <alignment horizontal="left" vertical="top" wrapText="1" readingOrder="1"/>
      <protection locked="0"/>
    </xf>
    <xf numFmtId="49" fontId="12" fillId="0" borderId="13" xfId="61" applyNumberFormat="1" applyFont="1" applyFill="1" applyBorder="1" applyAlignment="1" applyProtection="1">
      <alignment horizontal="left" vertical="top" wrapText="1" readingOrder="1"/>
      <protection locked="0"/>
    </xf>
    <xf numFmtId="0" fontId="14" fillId="0" borderId="17" xfId="34" applyFont="1" applyFill="1" applyBorder="1" applyAlignment="1">
      <alignment horizontal="center" vertical="center"/>
    </xf>
    <xf numFmtId="195" fontId="6" fillId="0" borderId="15" xfId="0" applyNumberFormat="1" applyFont="1" applyFill="1" applyBorder="1" applyAlignment="1">
      <alignment horizontal="center" vertical="center" wrapText="1"/>
    </xf>
    <xf numFmtId="186" fontId="15" fillId="0" borderId="2" xfId="39" applyNumberFormat="1" applyFont="1" applyFill="1" applyBorder="1" applyAlignment="1">
      <alignment horizontal="center" vertical="center"/>
    </xf>
    <xf numFmtId="186" fontId="15" fillId="0" borderId="15" xfId="0" applyNumberFormat="1" applyFont="1" applyFill="1" applyBorder="1" applyAlignment="1">
      <alignment horizontal="center" vertical="center"/>
    </xf>
    <xf numFmtId="202" fontId="12" fillId="0" borderId="15" xfId="6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36" applyFont="1" applyFill="1" applyBorder="1" applyAlignment="1">
      <alignment horizontal="left" vertical="center" wrapText="1"/>
    </xf>
    <xf numFmtId="0" fontId="6" fillId="0" borderId="18" xfId="36" applyFont="1" applyFill="1" applyBorder="1" applyAlignment="1">
      <alignment horizontal="left" vertical="center" wrapText="1"/>
    </xf>
    <xf numFmtId="0" fontId="16" fillId="0" borderId="18" xfId="36" applyFont="1" applyFill="1" applyBorder="1" applyAlignment="1">
      <alignment horizontal="left" vertical="center" wrapText="1"/>
    </xf>
    <xf numFmtId="0" fontId="16" fillId="0" borderId="2" xfId="34" applyFont="1" applyFill="1" applyBorder="1" applyAlignment="1">
      <alignment horizontal="center" vertical="center"/>
    </xf>
    <xf numFmtId="1" fontId="12" fillId="0" borderId="14" xfId="61" applyNumberFormat="1" applyFont="1" applyFill="1" applyBorder="1" applyAlignment="1" applyProtection="1">
      <alignment horizontal="center" vertical="center" wrapText="1" readingOrder="1"/>
      <protection locked="0"/>
    </xf>
    <xf numFmtId="190" fontId="6" fillId="0" borderId="0" xfId="0" applyNumberFormat="1" applyFont="1" applyFill="1" applyAlignment="1">
      <alignment horizontal="right" vertical="top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/>
    </xf>
    <xf numFmtId="190" fontId="6" fillId="0" borderId="15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left" vertical="top" wrapText="1"/>
    </xf>
    <xf numFmtId="190" fontId="0" fillId="0" borderId="0" xfId="0" applyNumberFormat="1" applyFont="1" applyFill="1" applyAlignment="1">
      <alignment horizontal="center" vertical="center"/>
    </xf>
    <xf numFmtId="190" fontId="0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190" fontId="6" fillId="0" borderId="0" xfId="0" applyNumberFormat="1" applyFont="1" applyFill="1" applyAlignment="1">
      <alignment horizontal="left" vertical="top" wrapText="1"/>
    </xf>
    <xf numFmtId="190" fontId="6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90" fontId="6" fillId="0" borderId="15" xfId="0" applyNumberFormat="1" applyFont="1" applyFill="1" applyBorder="1" applyAlignment="1">
      <alignment horizontal="center" vertical="top"/>
    </xf>
    <xf numFmtId="190" fontId="6" fillId="0" borderId="15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center" vertical="center"/>
    </xf>
    <xf numFmtId="190" fontId="9" fillId="0" borderId="15" xfId="0" applyNumberFormat="1" applyFont="1" applyFill="1" applyBorder="1" applyAlignment="1">
      <alignment horizontal="left" vertical="center" wrapText="1"/>
    </xf>
    <xf numFmtId="190" fontId="10" fillId="0" borderId="15" xfId="0" applyNumberFormat="1" applyFont="1" applyFill="1" applyBorder="1" applyAlignment="1">
      <alignment horizontal="center" vertical="center" wrapText="1"/>
    </xf>
    <xf numFmtId="199" fontId="6" fillId="0" borderId="15" xfId="0" applyNumberFormat="1" applyFont="1" applyFill="1" applyBorder="1" applyAlignment="1">
      <alignment horizontal="center" vertical="center"/>
    </xf>
    <xf numFmtId="190" fontId="9" fillId="0" borderId="15" xfId="0" applyNumberFormat="1" applyFont="1" applyFill="1" applyBorder="1" applyAlignment="1">
      <alignment horizontal="left" vertical="top" wrapText="1"/>
    </xf>
    <xf numFmtId="190" fontId="6" fillId="0" borderId="15" xfId="0" applyNumberFormat="1" applyFont="1" applyFill="1" applyBorder="1" applyAlignment="1">
      <alignment horizontal="left" vertical="center" wrapText="1"/>
    </xf>
    <xf numFmtId="190" fontId="10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90" fontId="6" fillId="0" borderId="21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top" wrapText="1" readingOrder="1"/>
      <protection locked="0"/>
    </xf>
    <xf numFmtId="0" fontId="16" fillId="0" borderId="13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Fill="1" applyBorder="1" applyAlignment="1" applyProtection="1">
      <alignment horizontal="left" vertical="top" wrapText="1" readingOrder="1"/>
      <protection locked="0"/>
    </xf>
    <xf numFmtId="0" fontId="17" fillId="0" borderId="13" xfId="0" applyFont="1" applyFill="1" applyBorder="1" applyAlignment="1" applyProtection="1">
      <alignment horizontal="left" vertical="top" wrapText="1" readingOrder="1"/>
      <protection locked="0"/>
    </xf>
    <xf numFmtId="0" fontId="12" fillId="0" borderId="13" xfId="0" applyFont="1" applyFill="1" applyBorder="1" applyAlignment="1" applyProtection="1">
      <alignment horizontal="center" vertical="center" wrapText="1" readingOrder="1"/>
      <protection locked="0"/>
    </xf>
    <xf numFmtId="0" fontId="12" fillId="0" borderId="23" xfId="0" applyFont="1" applyFill="1" applyBorder="1" applyAlignment="1" applyProtection="1">
      <alignment horizontal="left" vertical="top" wrapText="1" readingOrder="1"/>
      <protection locked="0"/>
    </xf>
    <xf numFmtId="0" fontId="18" fillId="0" borderId="13" xfId="0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Font="1" applyFill="1" applyBorder="1" applyAlignment="1" applyProtection="1">
      <alignment horizontal="left" vertical="center" wrapText="1" readingOrder="1"/>
      <protection locked="0"/>
    </xf>
    <xf numFmtId="195" fontId="6" fillId="0" borderId="15" xfId="61" applyNumberFormat="1" applyFont="1" applyFill="1" applyBorder="1" applyAlignment="1" applyProtection="1">
      <alignment horizontal="center" vertical="center" wrapText="1" readingOrder="1"/>
      <protection locked="0"/>
    </xf>
    <xf numFmtId="195" fontId="6" fillId="0" borderId="15" xfId="0" applyNumberFormat="1" applyFont="1" applyFill="1" applyBorder="1" applyAlignment="1">
      <alignment horizontal="center" vertical="center"/>
    </xf>
    <xf numFmtId="195" fontId="6" fillId="0" borderId="19" xfId="0" applyNumberFormat="1" applyFont="1" applyFill="1" applyBorder="1" applyAlignment="1">
      <alignment horizontal="center" vertical="center"/>
    </xf>
    <xf numFmtId="195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95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95" fontId="6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95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95" fontId="6" fillId="0" borderId="24" xfId="61" applyNumberFormat="1" applyFont="1" applyFill="1" applyBorder="1" applyAlignment="1" applyProtection="1">
      <alignment horizontal="center" vertical="center" wrapText="1" readingOrder="1"/>
      <protection locked="0"/>
    </xf>
    <xf numFmtId="195" fontId="6" fillId="0" borderId="21" xfId="0" applyNumberFormat="1" applyFont="1" applyFill="1" applyBorder="1" applyAlignment="1">
      <alignment horizontal="center" vertical="center"/>
    </xf>
    <xf numFmtId="195" fontId="6" fillId="0" borderId="0" xfId="0" applyNumberFormat="1" applyFont="1" applyFill="1" applyAlignment="1">
      <alignment horizontal="center" vertical="top"/>
    </xf>
    <xf numFmtId="195" fontId="6" fillId="0" borderId="0" xfId="0" applyNumberFormat="1" applyFont="1" applyFill="1" applyAlignment="1">
      <alignment horizontal="center"/>
    </xf>
    <xf numFmtId="195" fontId="6" fillId="0" borderId="0" xfId="0" applyNumberFormat="1" applyFont="1" applyFill="1" applyBorder="1" applyAlignment="1">
      <alignment horizontal="center" vertical="center"/>
    </xf>
    <xf numFmtId="190" fontId="6" fillId="0" borderId="24" xfId="0" applyNumberFormat="1" applyFont="1" applyFill="1" applyBorder="1" applyAlignment="1">
      <alignment horizontal="left" vertical="top" wrapText="1"/>
    </xf>
    <xf numFmtId="0" fontId="12" fillId="0" borderId="14" xfId="61" applyFont="1" applyFill="1" applyBorder="1" applyAlignment="1" applyProtection="1">
      <alignment horizontal="left" vertical="top" wrapText="1" readingOrder="1"/>
      <protection locked="0"/>
    </xf>
    <xf numFmtId="0" fontId="12" fillId="0" borderId="0" xfId="61" applyFont="1" applyFill="1" applyBorder="1" applyAlignment="1" applyProtection="1">
      <alignment horizontal="left" vertical="top" wrapText="1" readingOrder="1"/>
      <protection locked="0"/>
    </xf>
    <xf numFmtId="1" fontId="12" fillId="0" borderId="0" xfId="61" applyNumberFormat="1" applyFont="1" applyFill="1" applyBorder="1" applyAlignment="1" applyProtection="1">
      <alignment horizontal="center" vertical="center" wrapText="1" readingOrder="1"/>
      <protection locked="0"/>
    </xf>
    <xf numFmtId="190" fontId="0" fillId="0" borderId="0" xfId="0" applyNumberFormat="1" applyFont="1" applyFill="1" applyAlignment="1">
      <alignment horizontal="center" vertical="top"/>
    </xf>
    <xf numFmtId="195" fontId="20" fillId="0" borderId="15" xfId="0" applyNumberFormat="1" applyFont="1" applyFill="1" applyBorder="1" applyAlignment="1">
      <alignment horizontal="center" vertical="center"/>
    </xf>
    <xf numFmtId="195" fontId="0" fillId="0" borderId="0" xfId="0" applyNumberFormat="1" applyFont="1" applyFill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 vertical="center"/>
    </xf>
    <xf numFmtId="19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197" fontId="6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95" fontId="10" fillId="0" borderId="15" xfId="33" applyNumberFormat="1" applyFont="1" applyFill="1" applyBorder="1" applyAlignment="1">
      <alignment horizontal="center" vertical="center" wrapText="1"/>
    </xf>
    <xf numFmtId="0" fontId="10" fillId="0" borderId="15" xfId="36" applyFont="1" applyFill="1" applyBorder="1" applyAlignment="1">
      <alignment horizontal="left" vertical="center" wrapText="1"/>
    </xf>
    <xf numFmtId="195" fontId="6" fillId="0" borderId="15" xfId="33" applyNumberFormat="1" applyFont="1" applyFill="1" applyBorder="1" applyAlignment="1">
      <alignment horizontal="center" vertical="center" wrapText="1"/>
    </xf>
    <xf numFmtId="195" fontId="9" fillId="0" borderId="15" xfId="33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>
      <alignment horizontal="center" vertical="center"/>
    </xf>
    <xf numFmtId="195" fontId="7" fillId="0" borderId="15" xfId="0" applyNumberFormat="1" applyFont="1" applyFill="1" applyBorder="1" applyAlignment="1">
      <alignment horizontal="center" vertical="center" wrapText="1"/>
    </xf>
    <xf numFmtId="197" fontId="7" fillId="0" borderId="15" xfId="0" applyNumberFormat="1" applyFont="1" applyFill="1" applyBorder="1" applyAlignment="1">
      <alignment horizontal="center" vertical="center"/>
    </xf>
    <xf numFmtId="195" fontId="7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/>
    </xf>
    <xf numFmtId="195" fontId="19" fillId="0" borderId="15" xfId="0" applyNumberFormat="1" applyFont="1" applyFill="1" applyBorder="1" applyAlignment="1">
      <alignment horizontal="center" vertical="center"/>
    </xf>
    <xf numFmtId="190" fontId="19" fillId="0" borderId="15" xfId="0" applyNumberFormat="1" applyFont="1" applyFill="1" applyBorder="1" applyAlignment="1">
      <alignment horizontal="center" vertical="center"/>
    </xf>
    <xf numFmtId="195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197" fontId="15" fillId="0" borderId="15" xfId="0" applyNumberFormat="1" applyFont="1" applyFill="1" applyBorder="1" applyAlignment="1">
      <alignment horizontal="center" vertical="center"/>
    </xf>
    <xf numFmtId="186" fontId="15" fillId="0" borderId="26" xfId="39" applyNumberFormat="1" applyFont="1" applyFill="1" applyBorder="1" applyAlignment="1">
      <alignment horizontal="center" vertical="center"/>
    </xf>
    <xf numFmtId="190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/>
    </xf>
    <xf numFmtId="186" fontId="15" fillId="0" borderId="27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97" fontId="15" fillId="0" borderId="15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/>
    </xf>
    <xf numFmtId="190" fontId="7" fillId="0" borderId="15" xfId="0" applyNumberFormat="1" applyFont="1" applyFill="1" applyBorder="1" applyAlignment="1">
      <alignment horizontal="center" vertical="center" wrapText="1"/>
    </xf>
    <xf numFmtId="195" fontId="19" fillId="0" borderId="15" xfId="61" applyNumberFormat="1" applyFont="1" applyFill="1" applyBorder="1" applyAlignment="1" applyProtection="1">
      <alignment horizontal="center" vertical="center" wrapText="1" readingOrder="1"/>
      <protection locked="0"/>
    </xf>
    <xf numFmtId="195" fontId="19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15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95" fontId="7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95" fontId="7" fillId="0" borderId="15" xfId="61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0" xfId="0" applyFont="1" applyFill="1" applyBorder="1" applyAlignment="1">
      <alignment horizontal="center" vertical="center"/>
    </xf>
    <xf numFmtId="199" fontId="7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left" vertical="top" wrapText="1" readingOrder="1"/>
      <protection locked="0"/>
    </xf>
    <xf numFmtId="195" fontId="7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3" xfId="0" applyFont="1" applyFill="1" applyBorder="1" applyAlignment="1" applyProtection="1">
      <alignment horizontal="left" vertical="top" wrapText="1" readingOrder="1"/>
      <protection locked="0"/>
    </xf>
    <xf numFmtId="0" fontId="21" fillId="0" borderId="0" xfId="60" applyFont="1" applyFill="1" applyAlignme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60" applyFont="1" applyFill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95" fontId="15" fillId="0" borderId="15" xfId="33" applyNumberFormat="1" applyFont="1" applyFill="1" applyBorder="1" applyAlignment="1">
      <alignment horizontal="center" vertical="center" wrapText="1"/>
    </xf>
    <xf numFmtId="195" fontId="15" fillId="0" borderId="28" xfId="33" applyNumberFormat="1" applyFont="1" applyFill="1" applyBorder="1" applyAlignment="1">
      <alignment horizontal="center" vertical="center" wrapText="1"/>
    </xf>
    <xf numFmtId="0" fontId="15" fillId="0" borderId="15" xfId="33" applyFont="1" applyFill="1" applyBorder="1" applyAlignment="1">
      <alignment horizontal="center"/>
    </xf>
    <xf numFmtId="0" fontId="24" fillId="0" borderId="31" xfId="33" applyFont="1" applyFill="1" applyBorder="1" applyAlignment="1">
      <alignment/>
    </xf>
    <xf numFmtId="0" fontId="24" fillId="0" borderId="1" xfId="33" applyFont="1" applyFill="1" applyBorder="1" applyAlignment="1">
      <alignment/>
    </xf>
    <xf numFmtId="0" fontId="16" fillId="0" borderId="2" xfId="36" applyFont="1" applyFill="1" applyBorder="1" applyAlignment="1">
      <alignment horizontal="left" vertical="center" wrapText="1"/>
    </xf>
    <xf numFmtId="195" fontId="15" fillId="0" borderId="25" xfId="3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90" fontId="0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24" xfId="60" applyFont="1" applyFill="1" applyBorder="1" applyAlignment="1" applyProtection="1">
      <alignment vertical="center" wrapText="1" readingOrder="1"/>
      <protection locked="0"/>
    </xf>
    <xf numFmtId="195" fontId="0" fillId="0" borderId="15" xfId="0" applyNumberFormat="1" applyFont="1" applyFill="1" applyBorder="1" applyAlignment="1">
      <alignment vertical="center"/>
    </xf>
    <xf numFmtId="195" fontId="0" fillId="0" borderId="1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Border="1" applyAlignment="1">
      <alignment horizontal="right" vertical="top"/>
    </xf>
    <xf numFmtId="0" fontId="26" fillId="0" borderId="13" xfId="60" applyFont="1" applyFill="1" applyBorder="1" applyAlignment="1" applyProtection="1">
      <alignment horizontal="left" vertical="center" wrapText="1" readingOrder="1"/>
      <protection locked="0"/>
    </xf>
    <xf numFmtId="195" fontId="0" fillId="0" borderId="0" xfId="0" applyNumberFormat="1" applyFont="1" applyFill="1" applyAlignment="1">
      <alignment horizontal="center"/>
    </xf>
    <xf numFmtId="0" fontId="21" fillId="0" borderId="0" xfId="60" applyFont="1" applyFill="1" applyAlignment="1">
      <alignment horizontal="right"/>
      <protection/>
    </xf>
    <xf numFmtId="0" fontId="21" fillId="0" borderId="32" xfId="60" applyFont="1" applyFill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19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90" fontId="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90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90" fontId="6" fillId="0" borderId="34" xfId="0" applyNumberFormat="1" applyFont="1" applyFill="1" applyBorder="1" applyAlignment="1">
      <alignment horizontal="center" vertical="center"/>
    </xf>
    <xf numFmtId="195" fontId="6" fillId="0" borderId="30" xfId="0" applyNumberFormat="1" applyFont="1" applyFill="1" applyBorder="1" applyAlignment="1">
      <alignment horizontal="center" vertical="center" wrapText="1"/>
    </xf>
    <xf numFmtId="195" fontId="6" fillId="0" borderId="36" xfId="0" applyNumberFormat="1" applyFont="1" applyFill="1" applyBorder="1" applyAlignment="1">
      <alignment horizontal="center" vertical="center" wrapText="1"/>
    </xf>
    <xf numFmtId="195" fontId="6" fillId="0" borderId="37" xfId="0" applyNumberFormat="1" applyFont="1" applyFill="1" applyBorder="1" applyAlignment="1">
      <alignment horizontal="center" vertical="center" wrapText="1"/>
    </xf>
    <xf numFmtId="195" fontId="0" fillId="0" borderId="28" xfId="0" applyNumberFormat="1" applyFont="1" applyFill="1" applyBorder="1" applyAlignment="1">
      <alignment horizontal="center" vertical="center" wrapText="1"/>
    </xf>
    <xf numFmtId="195" fontId="0" fillId="0" borderId="33" xfId="0" applyNumberFormat="1" applyFont="1" applyFill="1" applyBorder="1" applyAlignment="1">
      <alignment horizontal="center" vertical="center" wrapText="1"/>
    </xf>
    <xf numFmtId="195" fontId="0" fillId="0" borderId="25" xfId="0" applyNumberFormat="1" applyFont="1" applyFill="1" applyBorder="1" applyAlignment="1">
      <alignment horizontal="center" vertical="center" wrapText="1"/>
    </xf>
    <xf numFmtId="0" fontId="21" fillId="0" borderId="0" xfId="60" applyFont="1" applyFill="1" applyAlignment="1">
      <alignment horizontal="left"/>
      <protection/>
    </xf>
    <xf numFmtId="195" fontId="6" fillId="0" borderId="30" xfId="0" applyNumberFormat="1" applyFont="1" applyFill="1" applyBorder="1" applyAlignment="1">
      <alignment horizontal="center" vertical="center"/>
    </xf>
    <xf numFmtId="195" fontId="6" fillId="0" borderId="36" xfId="0" applyNumberFormat="1" applyFont="1" applyFill="1" applyBorder="1" applyAlignment="1">
      <alignment horizontal="center" vertical="center"/>
    </xf>
    <xf numFmtId="195" fontId="6" fillId="0" borderId="37" xfId="0" applyNumberFormat="1" applyFont="1" applyFill="1" applyBorder="1" applyAlignment="1">
      <alignment horizontal="center" vertical="center"/>
    </xf>
    <xf numFmtId="195" fontId="6" fillId="0" borderId="15" xfId="0" applyNumberFormat="1" applyFont="1" applyFill="1" applyBorder="1" applyAlignment="1">
      <alignment horizontal="center" vertical="center" wrapText="1"/>
    </xf>
    <xf numFmtId="195" fontId="6" fillId="0" borderId="28" xfId="0" applyNumberFormat="1" applyFont="1" applyFill="1" applyBorder="1" applyAlignment="1">
      <alignment horizontal="center" vertical="center" wrapText="1"/>
    </xf>
    <xf numFmtId="195" fontId="6" fillId="0" borderId="33" xfId="0" applyNumberFormat="1" applyFont="1" applyFill="1" applyBorder="1" applyAlignment="1">
      <alignment horizontal="center" vertical="center" wrapText="1"/>
    </xf>
    <xf numFmtId="195" fontId="6" fillId="0" borderId="25" xfId="0" applyNumberFormat="1" applyFont="1" applyFill="1" applyBorder="1" applyAlignment="1">
      <alignment horizontal="center" vertical="center" wrapText="1"/>
    </xf>
    <xf numFmtId="190" fontId="6" fillId="0" borderId="3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omma 2" xfId="35"/>
    <cellStyle name="left_arm10_BordWW_900" xfId="36"/>
    <cellStyle name="Normal 3" xfId="37"/>
    <cellStyle name="rgt_arm10_BordGrey_900" xfId="38"/>
    <cellStyle name="rgt_arm14_Money_900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 5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="120" zoomScaleNormal="120" zoomScalePageLayoutView="0" workbookViewId="0" topLeftCell="A1">
      <pane xSplit="2" ySplit="17" topLeftCell="O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4" sqref="S4:V4"/>
    </sheetView>
  </sheetViews>
  <sheetFormatPr defaultColWidth="9.140625" defaultRowHeight="12"/>
  <cols>
    <col min="1" max="1" width="12.7109375" style="110" customWidth="1"/>
    <col min="2" max="2" width="47.421875" style="90" customWidth="1"/>
    <col min="3" max="3" width="16.7109375" style="34" customWidth="1"/>
    <col min="4" max="6" width="13.140625" style="91" customWidth="1"/>
    <col min="7" max="8" width="15.28125" style="34" customWidth="1"/>
    <col min="9" max="9" width="15.28125" style="110" customWidth="1"/>
    <col min="10" max="21" width="15.28125" style="33" customWidth="1"/>
    <col min="22" max="22" width="22.8515625" style="144" customWidth="1"/>
    <col min="23" max="16384" width="9.28125" style="144" customWidth="1"/>
  </cols>
  <sheetData>
    <row r="1" spans="19:22" ht="13.5">
      <c r="S1" s="142"/>
      <c r="T1" s="141"/>
      <c r="U1" s="143"/>
      <c r="V1" s="140" t="s">
        <v>530</v>
      </c>
    </row>
    <row r="2" spans="19:22" ht="13.5">
      <c r="S2" s="164" t="s">
        <v>528</v>
      </c>
      <c r="T2" s="164"/>
      <c r="U2" s="164"/>
      <c r="V2" s="165"/>
    </row>
    <row r="3" spans="19:22" ht="13.5">
      <c r="S3" s="142"/>
      <c r="T3" s="164" t="s">
        <v>529</v>
      </c>
      <c r="U3" s="164"/>
      <c r="V3" s="164"/>
    </row>
    <row r="4" spans="19:22" ht="13.5">
      <c r="S4" s="164" t="s">
        <v>534</v>
      </c>
      <c r="T4" s="164"/>
      <c r="U4" s="164"/>
      <c r="V4" s="164"/>
    </row>
    <row r="7" spans="19:22" ht="13.5">
      <c r="S7" s="142"/>
      <c r="T7" s="141"/>
      <c r="U7" s="143"/>
      <c r="V7" s="140" t="s">
        <v>530</v>
      </c>
    </row>
    <row r="8" spans="19:22" ht="13.5">
      <c r="S8" s="164" t="s">
        <v>528</v>
      </c>
      <c r="T8" s="164"/>
      <c r="U8" s="164"/>
      <c r="V8" s="165"/>
    </row>
    <row r="9" spans="19:22" ht="13.5">
      <c r="S9" s="142"/>
      <c r="T9" s="164" t="s">
        <v>529</v>
      </c>
      <c r="U9" s="164"/>
      <c r="V9" s="164"/>
    </row>
    <row r="10" spans="19:22" ht="13.5">
      <c r="S10" s="164" t="s">
        <v>533</v>
      </c>
      <c r="T10" s="164"/>
      <c r="U10" s="164"/>
      <c r="V10" s="164"/>
    </row>
    <row r="12" spans="1:21" ht="27" customHeight="1">
      <c r="A12" s="176" t="s">
        <v>525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</row>
    <row r="13" spans="19:22" ht="21" customHeight="1">
      <c r="S13" s="20"/>
      <c r="V13" s="29" t="s">
        <v>0</v>
      </c>
    </row>
    <row r="14" spans="1:22" ht="21.75" customHeight="1">
      <c r="A14" s="174" t="s">
        <v>1</v>
      </c>
      <c r="B14" s="174" t="s">
        <v>2</v>
      </c>
      <c r="C14" s="174" t="s">
        <v>3</v>
      </c>
      <c r="D14" s="173" t="s">
        <v>383</v>
      </c>
      <c r="E14" s="173"/>
      <c r="F14" s="173"/>
      <c r="G14" s="173" t="s">
        <v>384</v>
      </c>
      <c r="H14" s="173"/>
      <c r="I14" s="173"/>
      <c r="J14" s="173" t="s">
        <v>183</v>
      </c>
      <c r="K14" s="173"/>
      <c r="L14" s="173"/>
      <c r="M14" s="175" t="s">
        <v>385</v>
      </c>
      <c r="N14" s="175"/>
      <c r="O14" s="175"/>
      <c r="P14" s="173" t="s">
        <v>184</v>
      </c>
      <c r="Q14" s="173"/>
      <c r="R14" s="173"/>
      <c r="S14" s="173" t="s">
        <v>386</v>
      </c>
      <c r="T14" s="173"/>
      <c r="U14" s="173"/>
      <c r="V14" s="96" t="s">
        <v>381</v>
      </c>
    </row>
    <row r="15" spans="1:22" ht="21" customHeight="1">
      <c r="A15" s="174"/>
      <c r="B15" s="174"/>
      <c r="C15" s="174"/>
      <c r="D15" s="172" t="s">
        <v>4</v>
      </c>
      <c r="E15" s="172" t="s">
        <v>5</v>
      </c>
      <c r="F15" s="172"/>
      <c r="G15" s="172" t="s">
        <v>4</v>
      </c>
      <c r="H15" s="172" t="s">
        <v>5</v>
      </c>
      <c r="I15" s="172"/>
      <c r="J15" s="172" t="s">
        <v>4</v>
      </c>
      <c r="K15" s="172" t="s">
        <v>5</v>
      </c>
      <c r="L15" s="172"/>
      <c r="M15" s="172" t="s">
        <v>4</v>
      </c>
      <c r="N15" s="172" t="s">
        <v>5</v>
      </c>
      <c r="O15" s="172"/>
      <c r="P15" s="172" t="s">
        <v>4</v>
      </c>
      <c r="Q15" s="172" t="s">
        <v>5</v>
      </c>
      <c r="R15" s="172"/>
      <c r="S15" s="172" t="s">
        <v>4</v>
      </c>
      <c r="T15" s="172" t="s">
        <v>5</v>
      </c>
      <c r="U15" s="172"/>
      <c r="V15" s="171" t="s">
        <v>387</v>
      </c>
    </row>
    <row r="16" spans="1:22" ht="33" customHeight="1">
      <c r="A16" s="174"/>
      <c r="B16" s="174"/>
      <c r="C16" s="174"/>
      <c r="D16" s="172"/>
      <c r="E16" s="21" t="s">
        <v>6</v>
      </c>
      <c r="F16" s="21" t="s">
        <v>7</v>
      </c>
      <c r="G16" s="172"/>
      <c r="H16" s="21" t="s">
        <v>6</v>
      </c>
      <c r="I16" s="21" t="s">
        <v>7</v>
      </c>
      <c r="J16" s="172"/>
      <c r="K16" s="21" t="s">
        <v>6</v>
      </c>
      <c r="L16" s="21" t="s">
        <v>7</v>
      </c>
      <c r="M16" s="172"/>
      <c r="N16" s="21" t="s">
        <v>6</v>
      </c>
      <c r="O16" s="21" t="s">
        <v>7</v>
      </c>
      <c r="P16" s="172"/>
      <c r="Q16" s="21" t="s">
        <v>6</v>
      </c>
      <c r="R16" s="21" t="s">
        <v>7</v>
      </c>
      <c r="S16" s="172"/>
      <c r="T16" s="21" t="s">
        <v>6</v>
      </c>
      <c r="U16" s="21" t="s">
        <v>7</v>
      </c>
      <c r="V16" s="171"/>
    </row>
    <row r="17" spans="1:22" s="145" customFormat="1" ht="23.25" customHeight="1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  <c r="U17" s="28">
        <v>21</v>
      </c>
      <c r="V17" s="28">
        <v>22</v>
      </c>
    </row>
    <row r="18" spans="1:22" s="146" customFormat="1" ht="23.25" customHeight="1">
      <c r="A18" s="105" t="s">
        <v>8</v>
      </c>
      <c r="B18" s="106" t="s">
        <v>9</v>
      </c>
      <c r="C18" s="105" t="s">
        <v>10</v>
      </c>
      <c r="D18" s="105">
        <f>E18+F18</f>
        <v>836564.9</v>
      </c>
      <c r="E18" s="105">
        <f>E20+E54+E72</f>
        <v>730208.6</v>
      </c>
      <c r="F18" s="105">
        <f>F54+F72</f>
        <v>106356.3</v>
      </c>
      <c r="G18" s="107">
        <f>H18+I18</f>
        <v>1221360.8109</v>
      </c>
      <c r="H18" s="107">
        <f>H20+H54+H72</f>
        <v>870611.1529999999</v>
      </c>
      <c r="I18" s="107">
        <f>I54+I72</f>
        <v>350749.6579</v>
      </c>
      <c r="J18" s="107">
        <f>K18+L18</f>
        <v>1350484.7140000002</v>
      </c>
      <c r="K18" s="108">
        <f>K20+K54+K72</f>
        <v>1078484.7140000002</v>
      </c>
      <c r="L18" s="109">
        <f>L54+L72</f>
        <v>272000</v>
      </c>
      <c r="M18" s="108">
        <v>-75966.9109</v>
      </c>
      <c r="N18" s="108">
        <v>2782.74700000009</v>
      </c>
      <c r="O18" s="108">
        <v>-78749.65789999999</v>
      </c>
      <c r="P18" s="109">
        <f>Q18+R18</f>
        <v>1380634.7140000002</v>
      </c>
      <c r="Q18" s="108">
        <f>Q20+Q54+Q72</f>
        <v>1096634.7140000002</v>
      </c>
      <c r="R18" s="109">
        <f>R54+R72</f>
        <v>284000</v>
      </c>
      <c r="S18" s="109">
        <f>T18+U18</f>
        <v>2017234.7140000002</v>
      </c>
      <c r="T18" s="108">
        <f>T20+T54+T72</f>
        <v>1110234.7140000002</v>
      </c>
      <c r="U18" s="109">
        <f>U54+U72</f>
        <v>907000</v>
      </c>
      <c r="V18" s="105"/>
    </row>
    <row r="19" spans="1:22" ht="16.5" customHeight="1">
      <c r="A19" s="44"/>
      <c r="B19" s="92" t="s">
        <v>5</v>
      </c>
      <c r="C19" s="44"/>
      <c r="D19" s="27"/>
      <c r="E19" s="27"/>
      <c r="F19" s="27"/>
      <c r="G19" s="44"/>
      <c r="H19" s="44"/>
      <c r="I19" s="44"/>
      <c r="J19" s="45"/>
      <c r="K19" s="45"/>
      <c r="L19" s="45"/>
      <c r="M19" s="108">
        <v>0</v>
      </c>
      <c r="N19" s="108">
        <v>0</v>
      </c>
      <c r="O19" s="108">
        <v>0</v>
      </c>
      <c r="P19" s="45"/>
      <c r="Q19" s="45"/>
      <c r="R19" s="45"/>
      <c r="S19" s="45"/>
      <c r="T19" s="45"/>
      <c r="U19" s="45"/>
      <c r="V19" s="93"/>
    </row>
    <row r="20" spans="1:22" s="145" customFormat="1" ht="40.5" customHeight="1">
      <c r="A20" s="25" t="s">
        <v>11</v>
      </c>
      <c r="B20" s="26" t="s">
        <v>12</v>
      </c>
      <c r="C20" s="27" t="s">
        <v>13</v>
      </c>
      <c r="D20" s="25">
        <f>E20</f>
        <v>112953.2</v>
      </c>
      <c r="E20" s="25">
        <v>112953.2</v>
      </c>
      <c r="F20" s="25" t="s">
        <v>390</v>
      </c>
      <c r="G20" s="100">
        <f>H20</f>
        <v>139987.473</v>
      </c>
      <c r="H20" s="100">
        <v>139987.473</v>
      </c>
      <c r="I20" s="100" t="s">
        <v>390</v>
      </c>
      <c r="J20" s="101">
        <f>K20</f>
        <v>157230</v>
      </c>
      <c r="K20" s="101">
        <f>K22+K27+K30+K50</f>
        <v>157230</v>
      </c>
      <c r="L20" s="101">
        <v>0</v>
      </c>
      <c r="M20" s="108">
        <v>17242.527000000002</v>
      </c>
      <c r="N20" s="108">
        <v>17242.527000000002</v>
      </c>
      <c r="O20" s="108" t="s">
        <v>390</v>
      </c>
      <c r="P20" s="102">
        <f>Q20</f>
        <v>169130</v>
      </c>
      <c r="Q20" s="101">
        <f>Q22+Q27+Q30+Q50</f>
        <v>169130</v>
      </c>
      <c r="R20" s="100" t="s">
        <v>390</v>
      </c>
      <c r="S20" s="102">
        <f>T20</f>
        <v>181730</v>
      </c>
      <c r="T20" s="101">
        <f>T22+T27+T30+T50</f>
        <v>181730</v>
      </c>
      <c r="U20" s="100" t="s">
        <v>390</v>
      </c>
      <c r="V20" s="27"/>
    </row>
    <row r="21" spans="1:22" ht="19.5" customHeight="1">
      <c r="A21" s="44"/>
      <c r="B21" s="92" t="s">
        <v>5</v>
      </c>
      <c r="C21" s="44"/>
      <c r="D21" s="27"/>
      <c r="E21" s="27"/>
      <c r="F21" s="27"/>
      <c r="G21" s="44"/>
      <c r="H21" s="44"/>
      <c r="I21" s="44"/>
      <c r="J21" s="45"/>
      <c r="K21" s="45"/>
      <c r="L21" s="45"/>
      <c r="M21" s="108">
        <v>0</v>
      </c>
      <c r="N21" s="108">
        <v>0</v>
      </c>
      <c r="O21" s="108">
        <v>0</v>
      </c>
      <c r="P21" s="45"/>
      <c r="Q21" s="45"/>
      <c r="R21" s="44"/>
      <c r="S21" s="45"/>
      <c r="T21" s="45"/>
      <c r="U21" s="44"/>
      <c r="V21" s="93"/>
    </row>
    <row r="22" spans="1:22" s="145" customFormat="1" ht="39.75" customHeight="1">
      <c r="A22" s="25" t="s">
        <v>14</v>
      </c>
      <c r="B22" s="26" t="s">
        <v>15</v>
      </c>
      <c r="C22" s="27" t="s">
        <v>16</v>
      </c>
      <c r="D22" s="25">
        <v>11585.4</v>
      </c>
      <c r="E22" s="25">
        <v>11585.4</v>
      </c>
      <c r="F22" s="25" t="s">
        <v>390</v>
      </c>
      <c r="G22" s="100">
        <v>18494.467</v>
      </c>
      <c r="H22" s="100">
        <v>18494.467</v>
      </c>
      <c r="I22" s="100" t="s">
        <v>390</v>
      </c>
      <c r="J22" s="101">
        <f>K22</f>
        <v>27000</v>
      </c>
      <c r="K22" s="101">
        <f>K24+K25+K26</f>
        <v>27000</v>
      </c>
      <c r="L22" s="101" t="s">
        <v>390</v>
      </c>
      <c r="M22" s="108">
        <v>8505.533</v>
      </c>
      <c r="N22" s="108">
        <v>8505.533</v>
      </c>
      <c r="O22" s="108" t="s">
        <v>390</v>
      </c>
      <c r="P22" s="102">
        <f>Q22</f>
        <v>38800</v>
      </c>
      <c r="Q22" s="102">
        <f>Q26+Q25+Q24</f>
        <v>38800</v>
      </c>
      <c r="R22" s="100" t="s">
        <v>390</v>
      </c>
      <c r="S22" s="102">
        <f>T22</f>
        <v>51300</v>
      </c>
      <c r="T22" s="102">
        <f>T26+T25+T24</f>
        <v>51300</v>
      </c>
      <c r="U22" s="100" t="s">
        <v>390</v>
      </c>
      <c r="V22" s="170" t="s">
        <v>493</v>
      </c>
    </row>
    <row r="23" spans="1:22" ht="12.75" customHeight="1">
      <c r="A23" s="44"/>
      <c r="B23" s="92" t="s">
        <v>5</v>
      </c>
      <c r="C23" s="44"/>
      <c r="D23" s="27"/>
      <c r="E23" s="27"/>
      <c r="F23" s="27"/>
      <c r="G23" s="44"/>
      <c r="H23" s="44"/>
      <c r="I23" s="44"/>
      <c r="J23" s="45"/>
      <c r="K23" s="45"/>
      <c r="L23" s="45"/>
      <c r="M23" s="108">
        <v>0</v>
      </c>
      <c r="N23" s="108">
        <v>0</v>
      </c>
      <c r="O23" s="108">
        <v>0</v>
      </c>
      <c r="P23" s="45"/>
      <c r="Q23" s="45"/>
      <c r="R23" s="44"/>
      <c r="S23" s="45"/>
      <c r="T23" s="45"/>
      <c r="U23" s="44"/>
      <c r="V23" s="170"/>
    </row>
    <row r="24" spans="1:22" s="145" customFormat="1" ht="40.5" customHeight="1">
      <c r="A24" s="27" t="s">
        <v>17</v>
      </c>
      <c r="B24" s="94" t="s">
        <v>18</v>
      </c>
      <c r="C24" s="27" t="s">
        <v>10</v>
      </c>
      <c r="D24" s="27">
        <v>-29.5</v>
      </c>
      <c r="E24" s="27">
        <v>-29.5</v>
      </c>
      <c r="F24" s="27" t="s">
        <v>390</v>
      </c>
      <c r="G24" s="97">
        <v>650</v>
      </c>
      <c r="H24" s="97">
        <v>650</v>
      </c>
      <c r="I24" s="97" t="s">
        <v>390</v>
      </c>
      <c r="J24" s="11">
        <f>K24</f>
        <v>100</v>
      </c>
      <c r="K24" s="11">
        <v>100</v>
      </c>
      <c r="L24" s="23" t="s">
        <v>390</v>
      </c>
      <c r="M24" s="108">
        <v>-550</v>
      </c>
      <c r="N24" s="108">
        <v>-550</v>
      </c>
      <c r="O24" s="108" t="s">
        <v>390</v>
      </c>
      <c r="P24" s="11">
        <f>Q24</f>
        <v>50</v>
      </c>
      <c r="Q24" s="11">
        <v>50</v>
      </c>
      <c r="R24" s="97" t="s">
        <v>390</v>
      </c>
      <c r="S24" s="11">
        <f>T24</f>
        <v>50</v>
      </c>
      <c r="T24" s="11">
        <v>50</v>
      </c>
      <c r="U24" s="97" t="s">
        <v>390</v>
      </c>
      <c r="V24" s="170"/>
    </row>
    <row r="25" spans="1:22" s="145" customFormat="1" ht="33.75" customHeight="1">
      <c r="A25" s="27" t="s">
        <v>19</v>
      </c>
      <c r="B25" s="94" t="s">
        <v>20</v>
      </c>
      <c r="C25" s="27" t="s">
        <v>10</v>
      </c>
      <c r="D25" s="95">
        <v>702</v>
      </c>
      <c r="E25" s="95">
        <v>702</v>
      </c>
      <c r="F25" s="27" t="s">
        <v>390</v>
      </c>
      <c r="G25" s="97">
        <v>4000</v>
      </c>
      <c r="H25" s="97">
        <v>4000</v>
      </c>
      <c r="I25" s="97" t="s">
        <v>390</v>
      </c>
      <c r="J25" s="11">
        <f>K25</f>
        <v>2200</v>
      </c>
      <c r="K25" s="11">
        <v>2200</v>
      </c>
      <c r="L25" s="23" t="s">
        <v>390</v>
      </c>
      <c r="M25" s="108">
        <v>-1800</v>
      </c>
      <c r="N25" s="108">
        <v>-1800</v>
      </c>
      <c r="O25" s="108" t="s">
        <v>390</v>
      </c>
      <c r="P25" s="11">
        <f>Q25</f>
        <v>1500</v>
      </c>
      <c r="Q25" s="11">
        <v>1500</v>
      </c>
      <c r="R25" s="97" t="s">
        <v>390</v>
      </c>
      <c r="S25" s="11">
        <f>T25</f>
        <v>1500</v>
      </c>
      <c r="T25" s="11">
        <v>1500</v>
      </c>
      <c r="U25" s="97" t="s">
        <v>390</v>
      </c>
      <c r="V25" s="170"/>
    </row>
    <row r="26" spans="1:22" s="145" customFormat="1" ht="33.75" customHeight="1">
      <c r="A26" s="27" t="s">
        <v>21</v>
      </c>
      <c r="B26" s="94" t="s">
        <v>22</v>
      </c>
      <c r="C26" s="27" t="s">
        <v>10</v>
      </c>
      <c r="D26" s="27">
        <v>10912.9</v>
      </c>
      <c r="E26" s="27">
        <v>10912.9</v>
      </c>
      <c r="F26" s="27" t="s">
        <v>390</v>
      </c>
      <c r="G26" s="97">
        <v>13844.467</v>
      </c>
      <c r="H26" s="97">
        <v>13844.467</v>
      </c>
      <c r="I26" s="97" t="s">
        <v>390</v>
      </c>
      <c r="J26" s="11">
        <f>K26</f>
        <v>24700</v>
      </c>
      <c r="K26" s="11">
        <v>24700</v>
      </c>
      <c r="L26" s="23" t="s">
        <v>390</v>
      </c>
      <c r="M26" s="108">
        <v>10855.533</v>
      </c>
      <c r="N26" s="108">
        <v>10855.533</v>
      </c>
      <c r="O26" s="108" t="s">
        <v>390</v>
      </c>
      <c r="P26" s="11">
        <f>Q26</f>
        <v>37250</v>
      </c>
      <c r="Q26" s="11">
        <v>37250</v>
      </c>
      <c r="R26" s="97" t="s">
        <v>390</v>
      </c>
      <c r="S26" s="11">
        <f>T26</f>
        <v>49750</v>
      </c>
      <c r="T26" s="11">
        <v>49750</v>
      </c>
      <c r="U26" s="97" t="s">
        <v>390</v>
      </c>
      <c r="V26" s="170"/>
    </row>
    <row r="27" spans="1:22" s="145" customFormat="1" ht="19.5" customHeight="1">
      <c r="A27" s="25" t="s">
        <v>23</v>
      </c>
      <c r="B27" s="26" t="s">
        <v>24</v>
      </c>
      <c r="C27" s="27" t="s">
        <v>25</v>
      </c>
      <c r="D27" s="25">
        <v>83480.5</v>
      </c>
      <c r="E27" s="25">
        <v>83480.5</v>
      </c>
      <c r="F27" s="25" t="s">
        <v>390</v>
      </c>
      <c r="G27" s="100">
        <v>88343.006</v>
      </c>
      <c r="H27" s="100">
        <v>88343.006</v>
      </c>
      <c r="I27" s="100" t="s">
        <v>390</v>
      </c>
      <c r="J27" s="102">
        <f>K27</f>
        <v>107000</v>
      </c>
      <c r="K27" s="102">
        <f>K29</f>
        <v>107000</v>
      </c>
      <c r="L27" s="101" t="s">
        <v>390</v>
      </c>
      <c r="M27" s="108">
        <v>18656.994000000006</v>
      </c>
      <c r="N27" s="108">
        <v>18656.994000000006</v>
      </c>
      <c r="O27" s="108" t="s">
        <v>390</v>
      </c>
      <c r="P27" s="102">
        <f>Q27</f>
        <v>107000</v>
      </c>
      <c r="Q27" s="102">
        <f>Q29</f>
        <v>107000</v>
      </c>
      <c r="R27" s="100" t="s">
        <v>390</v>
      </c>
      <c r="S27" s="102">
        <f>T27</f>
        <v>107000</v>
      </c>
      <c r="T27" s="102">
        <f>T29</f>
        <v>107000</v>
      </c>
      <c r="U27" s="100" t="s">
        <v>390</v>
      </c>
      <c r="V27" s="170"/>
    </row>
    <row r="28" spans="1:22" ht="16.5" customHeight="1">
      <c r="A28" s="44"/>
      <c r="B28" s="92" t="s">
        <v>5</v>
      </c>
      <c r="C28" s="44"/>
      <c r="D28" s="27"/>
      <c r="E28" s="27"/>
      <c r="F28" s="27"/>
      <c r="G28" s="97"/>
      <c r="H28" s="97"/>
      <c r="I28" s="97"/>
      <c r="J28" s="45"/>
      <c r="K28" s="45"/>
      <c r="L28" s="45"/>
      <c r="M28" s="108">
        <v>0</v>
      </c>
      <c r="N28" s="108">
        <v>0</v>
      </c>
      <c r="O28" s="108">
        <v>0</v>
      </c>
      <c r="P28" s="45"/>
      <c r="Q28" s="45"/>
      <c r="R28" s="97"/>
      <c r="S28" s="45"/>
      <c r="T28" s="45"/>
      <c r="U28" s="97"/>
      <c r="V28" s="170"/>
    </row>
    <row r="29" spans="1:22" s="145" customFormat="1" ht="19.5" customHeight="1">
      <c r="A29" s="27" t="s">
        <v>26</v>
      </c>
      <c r="B29" s="94" t="s">
        <v>27</v>
      </c>
      <c r="C29" s="27" t="s">
        <v>10</v>
      </c>
      <c r="D29" s="27">
        <v>83480.5</v>
      </c>
      <c r="E29" s="27">
        <v>83480.5</v>
      </c>
      <c r="F29" s="27" t="s">
        <v>390</v>
      </c>
      <c r="G29" s="97">
        <v>88343.006</v>
      </c>
      <c r="H29" s="97">
        <v>88343.006</v>
      </c>
      <c r="I29" s="97" t="s">
        <v>390</v>
      </c>
      <c r="J29" s="11">
        <f>K29</f>
        <v>107000</v>
      </c>
      <c r="K29" s="11">
        <v>107000</v>
      </c>
      <c r="L29" s="23" t="s">
        <v>390</v>
      </c>
      <c r="M29" s="108">
        <v>18656.994000000006</v>
      </c>
      <c r="N29" s="108">
        <v>18656.994000000006</v>
      </c>
      <c r="O29" s="108" t="s">
        <v>390</v>
      </c>
      <c r="P29" s="23">
        <f>Q29</f>
        <v>107000</v>
      </c>
      <c r="Q29" s="11">
        <v>107000</v>
      </c>
      <c r="R29" s="97" t="s">
        <v>390</v>
      </c>
      <c r="S29" s="23">
        <f>T29</f>
        <v>107000</v>
      </c>
      <c r="T29" s="11">
        <v>107000</v>
      </c>
      <c r="U29" s="97" t="s">
        <v>390</v>
      </c>
      <c r="V29" s="170"/>
    </row>
    <row r="30" spans="1:22" s="145" customFormat="1" ht="101.25" customHeight="1">
      <c r="A30" s="25" t="s">
        <v>28</v>
      </c>
      <c r="B30" s="26" t="s">
        <v>29</v>
      </c>
      <c r="C30" s="27" t="s">
        <v>30</v>
      </c>
      <c r="D30" s="25">
        <v>14024.5</v>
      </c>
      <c r="E30" s="25">
        <v>14024.5</v>
      </c>
      <c r="F30" s="25" t="s">
        <v>390</v>
      </c>
      <c r="G30" s="100">
        <v>17300</v>
      </c>
      <c r="H30" s="100">
        <v>17300</v>
      </c>
      <c r="I30" s="100" t="s">
        <v>390</v>
      </c>
      <c r="J30" s="102">
        <v>15065</v>
      </c>
      <c r="K30" s="102">
        <f>K32+K33+K34+K35+K36+K37+K38+K39++K40+K41+K42+K43+K44+K45+K46+K47+K48+K49</f>
        <v>17380</v>
      </c>
      <c r="L30" s="102"/>
      <c r="M30" s="108">
        <v>-2235</v>
      </c>
      <c r="N30" s="108">
        <v>80</v>
      </c>
      <c r="O30" s="108" t="s">
        <v>390</v>
      </c>
      <c r="P30" s="102">
        <v>16430</v>
      </c>
      <c r="Q30" s="102">
        <f>Q32+Q33+Q34+Q35+Q36+Q37+Q38+Q39++Q40+Q41+Q42+Q43+Q44+Q45+Q46+Q47+Q48+Q49</f>
        <v>17480</v>
      </c>
      <c r="R30" s="100" t="s">
        <v>390</v>
      </c>
      <c r="S30" s="102">
        <v>16430</v>
      </c>
      <c r="T30" s="102">
        <f>T32+T33+T34+T35+T36+T37+T38+T39++T40+T41+T42+T43+T44+T45+T46+T47+T48+T49</f>
        <v>17580</v>
      </c>
      <c r="U30" s="100" t="s">
        <v>390</v>
      </c>
      <c r="V30" s="86" t="s">
        <v>494</v>
      </c>
    </row>
    <row r="31" spans="1:22" ht="12.75" customHeight="1">
      <c r="A31" s="44"/>
      <c r="B31" s="92" t="s">
        <v>5</v>
      </c>
      <c r="C31" s="44"/>
      <c r="D31" s="27"/>
      <c r="E31" s="27"/>
      <c r="F31" s="27"/>
      <c r="G31" s="44"/>
      <c r="H31" s="44"/>
      <c r="I31" s="44"/>
      <c r="J31" s="11"/>
      <c r="K31" s="11"/>
      <c r="L31" s="45"/>
      <c r="M31" s="108">
        <v>0</v>
      </c>
      <c r="N31" s="108">
        <v>0</v>
      </c>
      <c r="O31" s="108">
        <v>0</v>
      </c>
      <c r="P31" s="45"/>
      <c r="Q31" s="45"/>
      <c r="R31" s="44"/>
      <c r="S31" s="45"/>
      <c r="T31" s="45"/>
      <c r="U31" s="44"/>
      <c r="V31" s="87"/>
    </row>
    <row r="32" spans="1:22" ht="49.5" customHeight="1">
      <c r="A32" s="44" t="s">
        <v>31</v>
      </c>
      <c r="B32" s="92" t="s">
        <v>32</v>
      </c>
      <c r="C32" s="44" t="s">
        <v>10</v>
      </c>
      <c r="D32" s="95">
        <v>461</v>
      </c>
      <c r="E32" s="95">
        <v>461</v>
      </c>
      <c r="F32" s="97" t="s">
        <v>390</v>
      </c>
      <c r="G32" s="97">
        <v>1000</v>
      </c>
      <c r="H32" s="97">
        <v>1000</v>
      </c>
      <c r="I32" s="97" t="s">
        <v>390</v>
      </c>
      <c r="J32" s="11">
        <f>K32</f>
        <v>1000</v>
      </c>
      <c r="K32" s="11">
        <v>1000</v>
      </c>
      <c r="L32" s="23">
        <v>0</v>
      </c>
      <c r="M32" s="108">
        <v>0</v>
      </c>
      <c r="N32" s="108">
        <v>0</v>
      </c>
      <c r="O32" s="108" t="s">
        <v>390</v>
      </c>
      <c r="P32" s="11">
        <f>Q32</f>
        <v>1000</v>
      </c>
      <c r="Q32" s="11">
        <v>1000</v>
      </c>
      <c r="R32" s="97" t="s">
        <v>390</v>
      </c>
      <c r="S32" s="11">
        <f>T32</f>
        <v>1000</v>
      </c>
      <c r="T32" s="11">
        <v>1000</v>
      </c>
      <c r="U32" s="97" t="s">
        <v>390</v>
      </c>
      <c r="V32" s="86"/>
    </row>
    <row r="33" spans="1:22" ht="56.25" customHeight="1">
      <c r="A33" s="44" t="s">
        <v>33</v>
      </c>
      <c r="B33" s="92" t="s">
        <v>34</v>
      </c>
      <c r="C33" s="44" t="s">
        <v>10</v>
      </c>
      <c r="D33" s="97">
        <v>0</v>
      </c>
      <c r="E33" s="97">
        <v>0</v>
      </c>
      <c r="F33" s="97" t="s">
        <v>390</v>
      </c>
      <c r="G33" s="97">
        <v>0</v>
      </c>
      <c r="H33" s="97">
        <v>0</v>
      </c>
      <c r="I33" s="97" t="s">
        <v>390</v>
      </c>
      <c r="J33" s="11">
        <f aca="true" t="shared" si="0" ref="J33:J49">K33</f>
        <v>0</v>
      </c>
      <c r="K33" s="11">
        <v>0</v>
      </c>
      <c r="L33" s="11">
        <v>0</v>
      </c>
      <c r="M33" s="108">
        <v>0</v>
      </c>
      <c r="N33" s="108">
        <v>0</v>
      </c>
      <c r="O33" s="108" t="s">
        <v>390</v>
      </c>
      <c r="P33" s="11">
        <f aca="true" t="shared" si="1" ref="P33:P49">Q33</f>
        <v>0</v>
      </c>
      <c r="Q33" s="11">
        <v>0</v>
      </c>
      <c r="R33" s="97" t="s">
        <v>390</v>
      </c>
      <c r="S33" s="11">
        <f aca="true" t="shared" si="2" ref="S33:S49">T33</f>
        <v>0</v>
      </c>
      <c r="T33" s="11">
        <v>0</v>
      </c>
      <c r="U33" s="97" t="s">
        <v>390</v>
      </c>
      <c r="V33" s="86"/>
    </row>
    <row r="34" spans="1:22" ht="35.25" customHeight="1">
      <c r="A34" s="44" t="s">
        <v>35</v>
      </c>
      <c r="B34" s="92" t="s">
        <v>36</v>
      </c>
      <c r="C34" s="44" t="s">
        <v>10</v>
      </c>
      <c r="D34" s="97">
        <v>0</v>
      </c>
      <c r="E34" s="97">
        <v>0</v>
      </c>
      <c r="F34" s="97" t="s">
        <v>390</v>
      </c>
      <c r="G34" s="97">
        <v>0</v>
      </c>
      <c r="H34" s="97">
        <v>0</v>
      </c>
      <c r="I34" s="97" t="s">
        <v>390</v>
      </c>
      <c r="J34" s="11">
        <f t="shared" si="0"/>
        <v>0</v>
      </c>
      <c r="K34" s="11">
        <v>0</v>
      </c>
      <c r="L34" s="11">
        <v>0</v>
      </c>
      <c r="M34" s="108">
        <v>0</v>
      </c>
      <c r="N34" s="108">
        <v>0</v>
      </c>
      <c r="O34" s="108" t="s">
        <v>390</v>
      </c>
      <c r="P34" s="11">
        <f t="shared" si="1"/>
        <v>0</v>
      </c>
      <c r="Q34" s="11">
        <v>0</v>
      </c>
      <c r="R34" s="97" t="s">
        <v>390</v>
      </c>
      <c r="S34" s="11">
        <f t="shared" si="2"/>
        <v>0</v>
      </c>
      <c r="T34" s="11">
        <v>0</v>
      </c>
      <c r="U34" s="97" t="s">
        <v>390</v>
      </c>
      <c r="V34" s="86"/>
    </row>
    <row r="35" spans="1:22" ht="63">
      <c r="A35" s="44" t="s">
        <v>37</v>
      </c>
      <c r="B35" s="92" t="s">
        <v>38</v>
      </c>
      <c r="C35" s="44" t="s">
        <v>10</v>
      </c>
      <c r="D35" s="27">
        <v>2930.4</v>
      </c>
      <c r="E35" s="27">
        <v>2930.4</v>
      </c>
      <c r="F35" s="97" t="s">
        <v>390</v>
      </c>
      <c r="G35" s="97">
        <v>33000</v>
      </c>
      <c r="H35" s="97">
        <v>3300</v>
      </c>
      <c r="I35" s="97" t="s">
        <v>390</v>
      </c>
      <c r="J35" s="11">
        <f t="shared" si="0"/>
        <v>3500</v>
      </c>
      <c r="K35" s="11">
        <v>3500</v>
      </c>
      <c r="L35" s="11"/>
      <c r="M35" s="108">
        <v>-29500</v>
      </c>
      <c r="N35" s="108">
        <v>200</v>
      </c>
      <c r="O35" s="108" t="s">
        <v>390</v>
      </c>
      <c r="P35" s="11">
        <f t="shared" si="1"/>
        <v>3500</v>
      </c>
      <c r="Q35" s="11">
        <v>3500</v>
      </c>
      <c r="R35" s="97" t="s">
        <v>390</v>
      </c>
      <c r="S35" s="11">
        <f t="shared" si="2"/>
        <v>3500</v>
      </c>
      <c r="T35" s="11">
        <v>3500</v>
      </c>
      <c r="U35" s="97" t="s">
        <v>390</v>
      </c>
      <c r="V35" s="86"/>
    </row>
    <row r="36" spans="1:22" ht="82.5" customHeight="1">
      <c r="A36" s="44" t="s">
        <v>39</v>
      </c>
      <c r="B36" s="92" t="s">
        <v>40</v>
      </c>
      <c r="C36" s="44" t="s">
        <v>10</v>
      </c>
      <c r="D36" s="97">
        <v>0</v>
      </c>
      <c r="E36" s="97">
        <v>0</v>
      </c>
      <c r="F36" s="97" t="s">
        <v>390</v>
      </c>
      <c r="G36" s="97">
        <v>0</v>
      </c>
      <c r="H36" s="97">
        <v>0</v>
      </c>
      <c r="I36" s="97" t="s">
        <v>390</v>
      </c>
      <c r="J36" s="11">
        <f t="shared" si="0"/>
        <v>0</v>
      </c>
      <c r="K36" s="97">
        <v>0</v>
      </c>
      <c r="L36" s="97" t="s">
        <v>390</v>
      </c>
      <c r="M36" s="108">
        <v>0</v>
      </c>
      <c r="N36" s="108">
        <v>0</v>
      </c>
      <c r="O36" s="108" t="s">
        <v>390</v>
      </c>
      <c r="P36" s="11">
        <f t="shared" si="1"/>
        <v>0</v>
      </c>
      <c r="Q36" s="11">
        <v>0</v>
      </c>
      <c r="R36" s="97" t="s">
        <v>390</v>
      </c>
      <c r="S36" s="11">
        <f t="shared" si="2"/>
        <v>0</v>
      </c>
      <c r="T36" s="11">
        <v>0</v>
      </c>
      <c r="U36" s="97" t="s">
        <v>390</v>
      </c>
      <c r="V36" s="86"/>
    </row>
    <row r="37" spans="1:22" ht="51.75" customHeight="1">
      <c r="A37" s="44" t="s">
        <v>41</v>
      </c>
      <c r="B37" s="92" t="s">
        <v>42</v>
      </c>
      <c r="C37" s="44" t="s">
        <v>10</v>
      </c>
      <c r="D37" s="95">
        <v>25</v>
      </c>
      <c r="E37" s="95">
        <v>25</v>
      </c>
      <c r="F37" s="97" t="s">
        <v>390</v>
      </c>
      <c r="G37" s="97">
        <v>100</v>
      </c>
      <c r="H37" s="97">
        <v>100</v>
      </c>
      <c r="I37" s="97" t="s">
        <v>390</v>
      </c>
      <c r="J37" s="11">
        <f t="shared" si="0"/>
        <v>100</v>
      </c>
      <c r="K37" s="11">
        <v>100</v>
      </c>
      <c r="L37" s="11"/>
      <c r="M37" s="108">
        <v>0</v>
      </c>
      <c r="N37" s="108">
        <v>0</v>
      </c>
      <c r="O37" s="108" t="s">
        <v>390</v>
      </c>
      <c r="P37" s="11">
        <f t="shared" si="1"/>
        <v>100</v>
      </c>
      <c r="Q37" s="11">
        <v>100</v>
      </c>
      <c r="R37" s="97" t="s">
        <v>390</v>
      </c>
      <c r="S37" s="11">
        <f t="shared" si="2"/>
        <v>100</v>
      </c>
      <c r="T37" s="11">
        <v>100</v>
      </c>
      <c r="U37" s="97" t="s">
        <v>390</v>
      </c>
      <c r="V37" s="86"/>
    </row>
    <row r="38" spans="1:22" ht="40.5" customHeight="1">
      <c r="A38" s="44" t="s">
        <v>43</v>
      </c>
      <c r="B38" s="92" t="s">
        <v>44</v>
      </c>
      <c r="C38" s="44" t="s">
        <v>10</v>
      </c>
      <c r="D38" s="27">
        <v>5462.4</v>
      </c>
      <c r="E38" s="27">
        <v>5462.4</v>
      </c>
      <c r="F38" s="97" t="s">
        <v>390</v>
      </c>
      <c r="G38" s="97">
        <v>6500</v>
      </c>
      <c r="H38" s="97">
        <v>6500</v>
      </c>
      <c r="I38" s="97" t="s">
        <v>390</v>
      </c>
      <c r="J38" s="11">
        <f t="shared" si="0"/>
        <v>6500</v>
      </c>
      <c r="K38" s="11">
        <v>6500</v>
      </c>
      <c r="L38" s="11"/>
      <c r="M38" s="108">
        <v>0</v>
      </c>
      <c r="N38" s="108">
        <v>0</v>
      </c>
      <c r="O38" s="108" t="s">
        <v>390</v>
      </c>
      <c r="P38" s="11">
        <f t="shared" si="1"/>
        <v>6500</v>
      </c>
      <c r="Q38" s="11">
        <v>6500</v>
      </c>
      <c r="R38" s="97" t="s">
        <v>390</v>
      </c>
      <c r="S38" s="11">
        <f t="shared" si="2"/>
        <v>6500</v>
      </c>
      <c r="T38" s="11">
        <v>6500</v>
      </c>
      <c r="U38" s="97" t="s">
        <v>390</v>
      </c>
      <c r="V38" s="86"/>
    </row>
    <row r="39" spans="1:22" ht="66.75" customHeight="1">
      <c r="A39" s="44" t="s">
        <v>45</v>
      </c>
      <c r="B39" s="92" t="s">
        <v>46</v>
      </c>
      <c r="C39" s="44" t="s">
        <v>10</v>
      </c>
      <c r="D39" s="95">
        <v>84</v>
      </c>
      <c r="E39" s="95">
        <v>84</v>
      </c>
      <c r="F39" s="27" t="s">
        <v>390</v>
      </c>
      <c r="G39" s="97">
        <v>200</v>
      </c>
      <c r="H39" s="97">
        <v>200</v>
      </c>
      <c r="I39" s="97" t="s">
        <v>390</v>
      </c>
      <c r="J39" s="11">
        <f t="shared" si="0"/>
        <v>100</v>
      </c>
      <c r="K39" s="11">
        <v>100</v>
      </c>
      <c r="L39" s="11"/>
      <c r="M39" s="108">
        <v>-100</v>
      </c>
      <c r="N39" s="108">
        <v>-100</v>
      </c>
      <c r="O39" s="108" t="s">
        <v>390</v>
      </c>
      <c r="P39" s="11">
        <f t="shared" si="1"/>
        <v>100</v>
      </c>
      <c r="Q39" s="11">
        <v>100</v>
      </c>
      <c r="R39" s="97" t="s">
        <v>390</v>
      </c>
      <c r="S39" s="11">
        <f t="shared" si="2"/>
        <v>100</v>
      </c>
      <c r="T39" s="11">
        <v>100</v>
      </c>
      <c r="U39" s="97" t="s">
        <v>390</v>
      </c>
      <c r="V39" s="86"/>
    </row>
    <row r="40" spans="1:22" ht="52.5">
      <c r="A40" s="44" t="s">
        <v>47</v>
      </c>
      <c r="B40" s="92" t="s">
        <v>48</v>
      </c>
      <c r="C40" s="44" t="s">
        <v>10</v>
      </c>
      <c r="D40" s="27">
        <v>689.3</v>
      </c>
      <c r="E40" s="27">
        <v>689.3</v>
      </c>
      <c r="F40" s="27" t="s">
        <v>390</v>
      </c>
      <c r="G40" s="97">
        <v>1000</v>
      </c>
      <c r="H40" s="97">
        <v>1000</v>
      </c>
      <c r="I40" s="97" t="s">
        <v>390</v>
      </c>
      <c r="J40" s="11">
        <f t="shared" si="0"/>
        <v>1000</v>
      </c>
      <c r="K40" s="11">
        <v>1000</v>
      </c>
      <c r="L40" s="11"/>
      <c r="M40" s="108">
        <v>0</v>
      </c>
      <c r="N40" s="108">
        <v>0</v>
      </c>
      <c r="O40" s="108" t="s">
        <v>390</v>
      </c>
      <c r="P40" s="11">
        <f t="shared" si="1"/>
        <v>1000</v>
      </c>
      <c r="Q40" s="11">
        <v>1000</v>
      </c>
      <c r="R40" s="97" t="s">
        <v>390</v>
      </c>
      <c r="S40" s="11">
        <f t="shared" si="2"/>
        <v>1000</v>
      </c>
      <c r="T40" s="11">
        <v>1000</v>
      </c>
      <c r="U40" s="97" t="s">
        <v>390</v>
      </c>
      <c r="V40" s="86"/>
    </row>
    <row r="41" spans="1:22" ht="31.5">
      <c r="A41" s="44" t="s">
        <v>49</v>
      </c>
      <c r="B41" s="92" t="s">
        <v>50</v>
      </c>
      <c r="C41" s="44" t="s">
        <v>10</v>
      </c>
      <c r="D41" s="27">
        <v>832.7</v>
      </c>
      <c r="E41" s="27">
        <v>832.7</v>
      </c>
      <c r="F41" s="27" t="s">
        <v>390</v>
      </c>
      <c r="G41" s="97">
        <v>1000</v>
      </c>
      <c r="H41" s="97">
        <v>1000</v>
      </c>
      <c r="I41" s="97" t="s">
        <v>390</v>
      </c>
      <c r="J41" s="11">
        <f t="shared" si="0"/>
        <v>1000</v>
      </c>
      <c r="K41" s="11">
        <v>1000</v>
      </c>
      <c r="L41" s="11"/>
      <c r="M41" s="108">
        <v>0</v>
      </c>
      <c r="N41" s="108">
        <v>0</v>
      </c>
      <c r="O41" s="108" t="s">
        <v>390</v>
      </c>
      <c r="P41" s="11">
        <f t="shared" si="1"/>
        <v>1000</v>
      </c>
      <c r="Q41" s="11">
        <v>1000</v>
      </c>
      <c r="R41" s="97" t="s">
        <v>390</v>
      </c>
      <c r="S41" s="11">
        <f t="shared" si="2"/>
        <v>1000</v>
      </c>
      <c r="T41" s="11">
        <v>1000</v>
      </c>
      <c r="U41" s="97" t="s">
        <v>390</v>
      </c>
      <c r="V41" s="86"/>
    </row>
    <row r="42" spans="1:22" ht="31.5">
      <c r="A42" s="44" t="s">
        <v>51</v>
      </c>
      <c r="B42" s="92" t="s">
        <v>52</v>
      </c>
      <c r="C42" s="44" t="s">
        <v>10</v>
      </c>
      <c r="D42" s="97">
        <v>0</v>
      </c>
      <c r="E42" s="97">
        <v>0</v>
      </c>
      <c r="F42" s="97" t="s">
        <v>390</v>
      </c>
      <c r="G42" s="97">
        <v>20</v>
      </c>
      <c r="H42" s="97">
        <v>20</v>
      </c>
      <c r="I42" s="97" t="s">
        <v>390</v>
      </c>
      <c r="J42" s="11">
        <f t="shared" si="0"/>
        <v>20</v>
      </c>
      <c r="K42" s="11">
        <v>20</v>
      </c>
      <c r="L42" s="11"/>
      <c r="M42" s="108">
        <v>0</v>
      </c>
      <c r="N42" s="108">
        <v>0</v>
      </c>
      <c r="O42" s="108" t="s">
        <v>390</v>
      </c>
      <c r="P42" s="11">
        <f t="shared" si="1"/>
        <v>20</v>
      </c>
      <c r="Q42" s="11">
        <v>20</v>
      </c>
      <c r="R42" s="97" t="s">
        <v>390</v>
      </c>
      <c r="S42" s="11">
        <f t="shared" si="2"/>
        <v>20</v>
      </c>
      <c r="T42" s="11">
        <v>20</v>
      </c>
      <c r="U42" s="97" t="s">
        <v>390</v>
      </c>
      <c r="V42" s="86"/>
    </row>
    <row r="43" spans="1:22" ht="63">
      <c r="A43" s="44" t="s">
        <v>53</v>
      </c>
      <c r="B43" s="92" t="s">
        <v>54</v>
      </c>
      <c r="C43" s="44" t="s">
        <v>10</v>
      </c>
      <c r="D43" s="27">
        <v>2709.7</v>
      </c>
      <c r="E43" s="27">
        <v>2709.7</v>
      </c>
      <c r="F43" s="27" t="s">
        <v>390</v>
      </c>
      <c r="G43" s="97">
        <v>3000</v>
      </c>
      <c r="H43" s="97">
        <v>3000</v>
      </c>
      <c r="I43" s="97" t="s">
        <v>390</v>
      </c>
      <c r="J43" s="11">
        <f t="shared" si="0"/>
        <v>3200</v>
      </c>
      <c r="K43" s="11">
        <v>3200</v>
      </c>
      <c r="L43" s="11"/>
      <c r="M43" s="108">
        <v>200</v>
      </c>
      <c r="N43" s="108">
        <v>200</v>
      </c>
      <c r="O43" s="108" t="s">
        <v>390</v>
      </c>
      <c r="P43" s="11">
        <f t="shared" si="1"/>
        <v>3300</v>
      </c>
      <c r="Q43" s="11">
        <v>3300</v>
      </c>
      <c r="R43" s="97" t="s">
        <v>390</v>
      </c>
      <c r="S43" s="11">
        <f t="shared" si="2"/>
        <v>3400</v>
      </c>
      <c r="T43" s="11">
        <v>3400</v>
      </c>
      <c r="U43" s="97" t="s">
        <v>390</v>
      </c>
      <c r="V43" s="86"/>
    </row>
    <row r="44" spans="1:22" ht="81" customHeight="1">
      <c r="A44" s="44" t="s">
        <v>55</v>
      </c>
      <c r="B44" s="92" t="s">
        <v>56</v>
      </c>
      <c r="C44" s="44" t="s">
        <v>10</v>
      </c>
      <c r="D44" s="27">
        <v>800</v>
      </c>
      <c r="E44" s="27">
        <v>800</v>
      </c>
      <c r="F44" s="27" t="s">
        <v>390</v>
      </c>
      <c r="G44" s="97">
        <v>1000</v>
      </c>
      <c r="H44" s="97">
        <v>1000</v>
      </c>
      <c r="I44" s="97" t="s">
        <v>390</v>
      </c>
      <c r="J44" s="11">
        <f t="shared" si="0"/>
        <v>800</v>
      </c>
      <c r="K44" s="11">
        <v>800</v>
      </c>
      <c r="L44" s="11"/>
      <c r="M44" s="108">
        <v>-200</v>
      </c>
      <c r="N44" s="108">
        <v>-200</v>
      </c>
      <c r="O44" s="108" t="s">
        <v>390</v>
      </c>
      <c r="P44" s="11">
        <f t="shared" si="1"/>
        <v>800</v>
      </c>
      <c r="Q44" s="11">
        <v>800</v>
      </c>
      <c r="R44" s="97" t="s">
        <v>390</v>
      </c>
      <c r="S44" s="11">
        <f t="shared" si="2"/>
        <v>800</v>
      </c>
      <c r="T44" s="11">
        <v>800</v>
      </c>
      <c r="U44" s="97" t="s">
        <v>390</v>
      </c>
      <c r="V44" s="86"/>
    </row>
    <row r="45" spans="1:22" ht="47.25" customHeight="1">
      <c r="A45" s="44" t="s">
        <v>57</v>
      </c>
      <c r="B45" s="92" t="s">
        <v>58</v>
      </c>
      <c r="C45" s="44" t="s">
        <v>10</v>
      </c>
      <c r="D45" s="95">
        <v>30</v>
      </c>
      <c r="E45" s="95">
        <v>30</v>
      </c>
      <c r="F45" s="27" t="s">
        <v>390</v>
      </c>
      <c r="G45" s="97">
        <v>30</v>
      </c>
      <c r="H45" s="97">
        <v>30</v>
      </c>
      <c r="I45" s="97" t="s">
        <v>390</v>
      </c>
      <c r="J45" s="11">
        <f t="shared" si="0"/>
        <v>20</v>
      </c>
      <c r="K45" s="11">
        <v>20</v>
      </c>
      <c r="L45" s="11"/>
      <c r="M45" s="108">
        <v>-10</v>
      </c>
      <c r="N45" s="108">
        <v>-10</v>
      </c>
      <c r="O45" s="108" t="s">
        <v>390</v>
      </c>
      <c r="P45" s="11">
        <f t="shared" si="1"/>
        <v>20</v>
      </c>
      <c r="Q45" s="11">
        <v>20</v>
      </c>
      <c r="R45" s="97" t="s">
        <v>390</v>
      </c>
      <c r="S45" s="11">
        <f t="shared" si="2"/>
        <v>20</v>
      </c>
      <c r="T45" s="11">
        <v>20</v>
      </c>
      <c r="U45" s="97" t="s">
        <v>390</v>
      </c>
      <c r="V45" s="86"/>
    </row>
    <row r="46" spans="1:22" ht="49.5" customHeight="1">
      <c r="A46" s="44" t="s">
        <v>59</v>
      </c>
      <c r="B46" s="92" t="s">
        <v>60</v>
      </c>
      <c r="C46" s="44" t="s">
        <v>10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 t="s">
        <v>390</v>
      </c>
      <c r="J46" s="11">
        <f t="shared" si="0"/>
        <v>0</v>
      </c>
      <c r="K46" s="11">
        <v>0</v>
      </c>
      <c r="L46" s="11">
        <v>0</v>
      </c>
      <c r="M46" s="108">
        <v>0</v>
      </c>
      <c r="N46" s="108">
        <v>0</v>
      </c>
      <c r="O46" s="108" t="s">
        <v>390</v>
      </c>
      <c r="P46" s="11">
        <f t="shared" si="1"/>
        <v>0</v>
      </c>
      <c r="Q46" s="11">
        <v>0</v>
      </c>
      <c r="R46" s="97" t="s">
        <v>390</v>
      </c>
      <c r="S46" s="11">
        <f t="shared" si="2"/>
        <v>0</v>
      </c>
      <c r="T46" s="11">
        <v>0</v>
      </c>
      <c r="U46" s="97" t="s">
        <v>390</v>
      </c>
      <c r="V46" s="86"/>
    </row>
    <row r="47" spans="1:22" ht="37.5" customHeight="1">
      <c r="A47" s="44" t="s">
        <v>61</v>
      </c>
      <c r="B47" s="92" t="s">
        <v>62</v>
      </c>
      <c r="C47" s="44" t="s">
        <v>10</v>
      </c>
      <c r="D47" s="97">
        <v>0</v>
      </c>
      <c r="E47" s="97">
        <v>0</v>
      </c>
      <c r="F47" s="97">
        <v>0</v>
      </c>
      <c r="G47" s="97">
        <v>150</v>
      </c>
      <c r="H47" s="97">
        <v>150</v>
      </c>
      <c r="I47" s="97" t="s">
        <v>390</v>
      </c>
      <c r="J47" s="11">
        <f t="shared" si="0"/>
        <v>100</v>
      </c>
      <c r="K47" s="11">
        <v>100</v>
      </c>
      <c r="L47" s="11">
        <v>0</v>
      </c>
      <c r="M47" s="108">
        <v>-50</v>
      </c>
      <c r="N47" s="108">
        <v>-50</v>
      </c>
      <c r="O47" s="108" t="s">
        <v>390</v>
      </c>
      <c r="P47" s="11">
        <f t="shared" si="1"/>
        <v>100</v>
      </c>
      <c r="Q47" s="11">
        <v>100</v>
      </c>
      <c r="R47" s="97" t="s">
        <v>390</v>
      </c>
      <c r="S47" s="11">
        <f t="shared" si="2"/>
        <v>100</v>
      </c>
      <c r="T47" s="11">
        <v>100</v>
      </c>
      <c r="U47" s="97" t="s">
        <v>390</v>
      </c>
      <c r="V47" s="86"/>
    </row>
    <row r="48" spans="1:22" ht="37.5" customHeight="1">
      <c r="A48" s="44" t="s">
        <v>63</v>
      </c>
      <c r="B48" s="92" t="s">
        <v>64</v>
      </c>
      <c r="C48" s="44" t="s">
        <v>10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 t="s">
        <v>390</v>
      </c>
      <c r="J48" s="11">
        <f t="shared" si="0"/>
        <v>40</v>
      </c>
      <c r="K48" s="11">
        <v>40</v>
      </c>
      <c r="L48" s="11">
        <v>0</v>
      </c>
      <c r="M48" s="108">
        <v>40</v>
      </c>
      <c r="N48" s="108">
        <v>40</v>
      </c>
      <c r="O48" s="108" t="s">
        <v>390</v>
      </c>
      <c r="P48" s="11">
        <f t="shared" si="1"/>
        <v>40</v>
      </c>
      <c r="Q48" s="11">
        <v>40</v>
      </c>
      <c r="R48" s="97" t="s">
        <v>390</v>
      </c>
      <c r="S48" s="11">
        <f t="shared" si="2"/>
        <v>40</v>
      </c>
      <c r="T48" s="11">
        <v>40</v>
      </c>
      <c r="U48" s="97" t="s">
        <v>390</v>
      </c>
      <c r="V48" s="86"/>
    </row>
    <row r="49" spans="1:22" ht="21">
      <c r="A49" s="44" t="s">
        <v>65</v>
      </c>
      <c r="B49" s="92" t="s">
        <v>66</v>
      </c>
      <c r="C49" s="44" t="s">
        <v>10</v>
      </c>
      <c r="D49" s="27"/>
      <c r="E49" s="27"/>
      <c r="F49" s="27"/>
      <c r="G49" s="97">
        <v>0</v>
      </c>
      <c r="H49" s="97">
        <v>0</v>
      </c>
      <c r="I49" s="97" t="s">
        <v>390</v>
      </c>
      <c r="J49" s="11">
        <f t="shared" si="0"/>
        <v>0</v>
      </c>
      <c r="K49" s="11">
        <v>0</v>
      </c>
      <c r="L49" s="11">
        <v>0</v>
      </c>
      <c r="M49" s="108">
        <v>0</v>
      </c>
      <c r="N49" s="108">
        <v>0</v>
      </c>
      <c r="O49" s="108" t="s">
        <v>390</v>
      </c>
      <c r="P49" s="11">
        <f t="shared" si="1"/>
        <v>0</v>
      </c>
      <c r="Q49" s="11">
        <v>0</v>
      </c>
      <c r="R49" s="97" t="s">
        <v>390</v>
      </c>
      <c r="S49" s="11">
        <f t="shared" si="2"/>
        <v>0</v>
      </c>
      <c r="T49" s="11">
        <v>0</v>
      </c>
      <c r="U49" s="97" t="s">
        <v>390</v>
      </c>
      <c r="V49" s="86"/>
    </row>
    <row r="50" spans="1:22" s="145" customFormat="1" ht="41.25" customHeight="1">
      <c r="A50" s="25" t="s">
        <v>67</v>
      </c>
      <c r="B50" s="26" t="s">
        <v>68</v>
      </c>
      <c r="C50" s="27" t="s">
        <v>69</v>
      </c>
      <c r="D50" s="25">
        <v>3862.7</v>
      </c>
      <c r="E50" s="25">
        <v>3862.7</v>
      </c>
      <c r="F50" s="25" t="s">
        <v>390</v>
      </c>
      <c r="G50" s="100">
        <v>15850</v>
      </c>
      <c r="H50" s="100">
        <v>15850</v>
      </c>
      <c r="I50" s="100" t="s">
        <v>390</v>
      </c>
      <c r="J50" s="102">
        <f>J52+J53</f>
        <v>5850</v>
      </c>
      <c r="K50" s="102">
        <f>K52+K53</f>
        <v>5850</v>
      </c>
      <c r="L50" s="25" t="s">
        <v>390</v>
      </c>
      <c r="M50" s="108">
        <v>-10000</v>
      </c>
      <c r="N50" s="108">
        <v>-10000</v>
      </c>
      <c r="O50" s="108" t="s">
        <v>390</v>
      </c>
      <c r="P50" s="102">
        <f>P52+P53</f>
        <v>5850</v>
      </c>
      <c r="Q50" s="102">
        <f>Q52+Q53</f>
        <v>5850</v>
      </c>
      <c r="R50" s="100" t="s">
        <v>390</v>
      </c>
      <c r="S50" s="102">
        <f>S52+S53</f>
        <v>5850</v>
      </c>
      <c r="T50" s="102">
        <f>T52+T53</f>
        <v>5850</v>
      </c>
      <c r="U50" s="100" t="s">
        <v>390</v>
      </c>
      <c r="V50" s="166" t="s">
        <v>495</v>
      </c>
    </row>
    <row r="51" spans="1:22" ht="18" customHeight="1">
      <c r="A51" s="44"/>
      <c r="B51" s="92" t="s">
        <v>5</v>
      </c>
      <c r="C51" s="44"/>
      <c r="D51" s="27"/>
      <c r="E51" s="27"/>
      <c r="F51" s="27"/>
      <c r="G51" s="97"/>
      <c r="H51" s="97"/>
      <c r="I51" s="97"/>
      <c r="J51" s="11"/>
      <c r="K51" s="11"/>
      <c r="L51" s="11"/>
      <c r="M51" s="108">
        <v>0</v>
      </c>
      <c r="N51" s="108">
        <v>0</v>
      </c>
      <c r="O51" s="108">
        <v>0</v>
      </c>
      <c r="P51" s="45"/>
      <c r="Q51" s="45"/>
      <c r="R51" s="97"/>
      <c r="S51" s="45"/>
      <c r="T51" s="45"/>
      <c r="U51" s="97"/>
      <c r="V51" s="166"/>
    </row>
    <row r="52" spans="1:22" s="145" customFormat="1" ht="81.75" customHeight="1">
      <c r="A52" s="27" t="s">
        <v>70</v>
      </c>
      <c r="B52" s="94" t="s">
        <v>71</v>
      </c>
      <c r="C52" s="27" t="s">
        <v>10</v>
      </c>
      <c r="D52" s="27">
        <v>570</v>
      </c>
      <c r="E52" s="27">
        <v>570</v>
      </c>
      <c r="F52" s="27" t="s">
        <v>390</v>
      </c>
      <c r="G52" s="97">
        <v>850</v>
      </c>
      <c r="H52" s="97">
        <v>850</v>
      </c>
      <c r="I52" s="97" t="s">
        <v>390</v>
      </c>
      <c r="J52" s="97">
        <v>850</v>
      </c>
      <c r="K52" s="97">
        <v>850</v>
      </c>
      <c r="L52" s="97" t="s">
        <v>390</v>
      </c>
      <c r="M52" s="108">
        <v>0</v>
      </c>
      <c r="N52" s="108">
        <v>0</v>
      </c>
      <c r="O52" s="108" t="s">
        <v>390</v>
      </c>
      <c r="P52" s="97">
        <v>850</v>
      </c>
      <c r="Q52" s="97">
        <v>850</v>
      </c>
      <c r="R52" s="97" t="s">
        <v>390</v>
      </c>
      <c r="S52" s="97">
        <v>850</v>
      </c>
      <c r="T52" s="97">
        <v>850</v>
      </c>
      <c r="U52" s="97" t="s">
        <v>390</v>
      </c>
      <c r="V52" s="166"/>
    </row>
    <row r="53" spans="1:22" s="145" customFormat="1" ht="81.75" customHeight="1">
      <c r="A53" s="27" t="s">
        <v>72</v>
      </c>
      <c r="B53" s="94" t="s">
        <v>73</v>
      </c>
      <c r="C53" s="27" t="s">
        <v>10</v>
      </c>
      <c r="D53" s="27">
        <v>3292.7</v>
      </c>
      <c r="E53" s="27">
        <v>3292.7</v>
      </c>
      <c r="F53" s="27" t="s">
        <v>390</v>
      </c>
      <c r="G53" s="97">
        <v>15000</v>
      </c>
      <c r="H53" s="97">
        <v>15000</v>
      </c>
      <c r="I53" s="97" t="s">
        <v>390</v>
      </c>
      <c r="J53" s="11">
        <v>5000</v>
      </c>
      <c r="K53" s="11">
        <v>5000</v>
      </c>
      <c r="L53" s="97" t="s">
        <v>390</v>
      </c>
      <c r="M53" s="108">
        <v>-10000</v>
      </c>
      <c r="N53" s="108">
        <v>-10000</v>
      </c>
      <c r="O53" s="108" t="s">
        <v>390</v>
      </c>
      <c r="P53" s="11">
        <v>5000</v>
      </c>
      <c r="Q53" s="11">
        <v>5000</v>
      </c>
      <c r="R53" s="97" t="s">
        <v>390</v>
      </c>
      <c r="S53" s="11">
        <v>5000</v>
      </c>
      <c r="T53" s="11">
        <v>5000</v>
      </c>
      <c r="U53" s="97" t="s">
        <v>390</v>
      </c>
      <c r="V53" s="166"/>
    </row>
    <row r="54" spans="1:22" s="145" customFormat="1" ht="53.25" customHeight="1">
      <c r="A54" s="25" t="s">
        <v>74</v>
      </c>
      <c r="B54" s="26" t="s">
        <v>75</v>
      </c>
      <c r="C54" s="27" t="s">
        <v>76</v>
      </c>
      <c r="D54" s="25">
        <f>E54+F54</f>
        <v>462603.89999999997</v>
      </c>
      <c r="E54" s="25">
        <v>370887.6</v>
      </c>
      <c r="F54" s="25">
        <v>91716.3</v>
      </c>
      <c r="G54" s="100">
        <f>H54+I54</f>
        <v>667706.899</v>
      </c>
      <c r="H54" s="100">
        <v>354818.576</v>
      </c>
      <c r="I54" s="100">
        <v>312888.323</v>
      </c>
      <c r="J54" s="102">
        <f>K54+L54</f>
        <v>776415.714</v>
      </c>
      <c r="K54" s="102">
        <f>K56+K59+K62</f>
        <v>547415.714</v>
      </c>
      <c r="L54" s="102">
        <f>L69</f>
        <v>229000</v>
      </c>
      <c r="M54" s="108">
        <v>-96381.99899999995</v>
      </c>
      <c r="N54" s="108">
        <v>-12493.675999999978</v>
      </c>
      <c r="O54" s="108">
        <v>-83888.32299999997</v>
      </c>
      <c r="P54" s="102">
        <f>Q54+R54</f>
        <v>821415.714</v>
      </c>
      <c r="Q54" s="102">
        <f>Q56+Q59+Q62</f>
        <v>547415.714</v>
      </c>
      <c r="R54" s="102">
        <f>R69</f>
        <v>274000</v>
      </c>
      <c r="S54" s="102">
        <f>T54+U54</f>
        <v>1374415.7140000002</v>
      </c>
      <c r="T54" s="102">
        <f>T56+T59+T62</f>
        <v>547415.714</v>
      </c>
      <c r="U54" s="102">
        <f>U69</f>
        <v>827000</v>
      </c>
      <c r="V54" s="167" t="s">
        <v>496</v>
      </c>
    </row>
    <row r="55" spans="1:22" ht="12.75" customHeight="1">
      <c r="A55" s="44"/>
      <c r="B55" s="92" t="s">
        <v>5</v>
      </c>
      <c r="C55" s="44"/>
      <c r="D55" s="27"/>
      <c r="E55" s="27"/>
      <c r="F55" s="27"/>
      <c r="G55" s="44"/>
      <c r="H55" s="44"/>
      <c r="I55" s="44"/>
      <c r="J55" s="11"/>
      <c r="K55" s="11"/>
      <c r="L55" s="11"/>
      <c r="M55" s="108">
        <v>0</v>
      </c>
      <c r="N55" s="108">
        <v>0</v>
      </c>
      <c r="O55" s="108">
        <v>0</v>
      </c>
      <c r="P55" s="11"/>
      <c r="Q55" s="11"/>
      <c r="R55" s="11"/>
      <c r="S55" s="11"/>
      <c r="T55" s="11"/>
      <c r="U55" s="11"/>
      <c r="V55" s="168"/>
    </row>
    <row r="56" spans="1:22" s="145" customFormat="1" ht="46.5" customHeight="1">
      <c r="A56" s="25" t="s">
        <v>77</v>
      </c>
      <c r="B56" s="26" t="s">
        <v>78</v>
      </c>
      <c r="C56" s="27" t="s">
        <v>79</v>
      </c>
      <c r="D56" s="100">
        <v>0</v>
      </c>
      <c r="E56" s="100">
        <v>0</v>
      </c>
      <c r="F56" s="100" t="s">
        <v>390</v>
      </c>
      <c r="G56" s="100">
        <v>0</v>
      </c>
      <c r="H56" s="100">
        <v>0</v>
      </c>
      <c r="I56" s="100" t="s">
        <v>390</v>
      </c>
      <c r="J56" s="102">
        <v>0</v>
      </c>
      <c r="K56" s="102">
        <v>0</v>
      </c>
      <c r="L56" s="100" t="s">
        <v>390</v>
      </c>
      <c r="M56" s="108">
        <v>0</v>
      </c>
      <c r="N56" s="108">
        <v>0</v>
      </c>
      <c r="O56" s="108" t="s">
        <v>390</v>
      </c>
      <c r="P56" s="100">
        <v>0</v>
      </c>
      <c r="Q56" s="100">
        <v>0</v>
      </c>
      <c r="R56" s="100" t="s">
        <v>390</v>
      </c>
      <c r="S56" s="100">
        <v>0</v>
      </c>
      <c r="T56" s="100">
        <v>0</v>
      </c>
      <c r="U56" s="100" t="s">
        <v>390</v>
      </c>
      <c r="V56" s="168"/>
    </row>
    <row r="57" spans="1:22" ht="16.5" customHeight="1">
      <c r="A57" s="44"/>
      <c r="B57" s="92" t="s">
        <v>5</v>
      </c>
      <c r="C57" s="44"/>
      <c r="D57" s="44"/>
      <c r="E57" s="44"/>
      <c r="F57" s="44"/>
      <c r="G57" s="44"/>
      <c r="H57" s="44"/>
      <c r="I57" s="44"/>
      <c r="J57" s="11"/>
      <c r="K57" s="11"/>
      <c r="L57" s="44"/>
      <c r="M57" s="108">
        <v>0</v>
      </c>
      <c r="N57" s="108">
        <v>0</v>
      </c>
      <c r="O57" s="108">
        <v>0</v>
      </c>
      <c r="P57" s="44"/>
      <c r="Q57" s="44"/>
      <c r="R57" s="44"/>
      <c r="S57" s="44"/>
      <c r="T57" s="44"/>
      <c r="U57" s="44"/>
      <c r="V57" s="168"/>
    </row>
    <row r="58" spans="1:22" s="145" customFormat="1" ht="52.5" customHeight="1">
      <c r="A58" s="27" t="s">
        <v>80</v>
      </c>
      <c r="B58" s="94" t="s">
        <v>81</v>
      </c>
      <c r="C58" s="27"/>
      <c r="D58" s="97">
        <v>0</v>
      </c>
      <c r="E58" s="97">
        <v>0</v>
      </c>
      <c r="F58" s="97" t="s">
        <v>390</v>
      </c>
      <c r="G58" s="97">
        <v>0</v>
      </c>
      <c r="H58" s="97">
        <v>0</v>
      </c>
      <c r="I58" s="97" t="s">
        <v>390</v>
      </c>
      <c r="J58" s="11">
        <v>0</v>
      </c>
      <c r="K58" s="11">
        <v>0</v>
      </c>
      <c r="L58" s="97" t="s">
        <v>390</v>
      </c>
      <c r="M58" s="108">
        <v>0</v>
      </c>
      <c r="N58" s="108">
        <v>0</v>
      </c>
      <c r="O58" s="108" t="s">
        <v>390</v>
      </c>
      <c r="P58" s="97">
        <v>0</v>
      </c>
      <c r="Q58" s="97">
        <v>0</v>
      </c>
      <c r="R58" s="97" t="s">
        <v>390</v>
      </c>
      <c r="S58" s="97">
        <v>0</v>
      </c>
      <c r="T58" s="97">
        <v>0</v>
      </c>
      <c r="U58" s="97" t="s">
        <v>390</v>
      </c>
      <c r="V58" s="168"/>
    </row>
    <row r="59" spans="1:22" s="145" customFormat="1" ht="45.75" customHeight="1">
      <c r="A59" s="25" t="s">
        <v>82</v>
      </c>
      <c r="B59" s="26" t="s">
        <v>83</v>
      </c>
      <c r="C59" s="27" t="s">
        <v>84</v>
      </c>
      <c r="D59" s="100">
        <v>0</v>
      </c>
      <c r="E59" s="100">
        <v>0</v>
      </c>
      <c r="F59" s="100" t="s">
        <v>390</v>
      </c>
      <c r="G59" s="100">
        <v>0</v>
      </c>
      <c r="H59" s="100">
        <v>0</v>
      </c>
      <c r="I59" s="100" t="s">
        <v>390</v>
      </c>
      <c r="J59" s="102">
        <v>0</v>
      </c>
      <c r="K59" s="102">
        <v>0</v>
      </c>
      <c r="L59" s="100" t="s">
        <v>390</v>
      </c>
      <c r="M59" s="108">
        <v>0</v>
      </c>
      <c r="N59" s="108">
        <v>0</v>
      </c>
      <c r="O59" s="108" t="s">
        <v>390</v>
      </c>
      <c r="P59" s="100">
        <v>0</v>
      </c>
      <c r="Q59" s="100">
        <v>0</v>
      </c>
      <c r="R59" s="100" t="s">
        <v>390</v>
      </c>
      <c r="S59" s="100">
        <v>0</v>
      </c>
      <c r="T59" s="100">
        <v>0</v>
      </c>
      <c r="U59" s="100" t="s">
        <v>390</v>
      </c>
      <c r="V59" s="168"/>
    </row>
    <row r="60" spans="1:22" ht="12.75" customHeight="1">
      <c r="A60" s="44"/>
      <c r="B60" s="92" t="s">
        <v>5</v>
      </c>
      <c r="C60" s="44"/>
      <c r="D60" s="44"/>
      <c r="E60" s="44"/>
      <c r="F60" s="44"/>
      <c r="G60" s="44"/>
      <c r="H60" s="44"/>
      <c r="I60" s="44"/>
      <c r="J60" s="11"/>
      <c r="K60" s="11"/>
      <c r="L60" s="44"/>
      <c r="M60" s="108">
        <v>0</v>
      </c>
      <c r="N60" s="108">
        <v>0</v>
      </c>
      <c r="O60" s="108">
        <v>0</v>
      </c>
      <c r="P60" s="44"/>
      <c r="Q60" s="44"/>
      <c r="R60" s="44"/>
      <c r="S60" s="44"/>
      <c r="T60" s="44"/>
      <c r="U60" s="44"/>
      <c r="V60" s="168"/>
    </row>
    <row r="61" spans="1:22" s="145" customFormat="1" ht="46.5" customHeight="1">
      <c r="A61" s="27" t="s">
        <v>85</v>
      </c>
      <c r="B61" s="94" t="s">
        <v>86</v>
      </c>
      <c r="C61" s="27" t="s">
        <v>10</v>
      </c>
      <c r="D61" s="97">
        <v>0</v>
      </c>
      <c r="E61" s="97">
        <v>0</v>
      </c>
      <c r="F61" s="97" t="s">
        <v>390</v>
      </c>
      <c r="G61" s="97">
        <v>0</v>
      </c>
      <c r="H61" s="97">
        <v>0</v>
      </c>
      <c r="I61" s="97" t="s">
        <v>390</v>
      </c>
      <c r="J61" s="11">
        <v>0</v>
      </c>
      <c r="K61" s="11">
        <v>0</v>
      </c>
      <c r="L61" s="97" t="s">
        <v>390</v>
      </c>
      <c r="M61" s="108">
        <v>0</v>
      </c>
      <c r="N61" s="108">
        <v>0</v>
      </c>
      <c r="O61" s="108" t="s">
        <v>390</v>
      </c>
      <c r="P61" s="97">
        <v>0</v>
      </c>
      <c r="Q61" s="97">
        <v>0</v>
      </c>
      <c r="R61" s="97" t="s">
        <v>390</v>
      </c>
      <c r="S61" s="97">
        <v>0</v>
      </c>
      <c r="T61" s="97">
        <v>0</v>
      </c>
      <c r="U61" s="97" t="s">
        <v>390</v>
      </c>
      <c r="V61" s="168"/>
    </row>
    <row r="62" spans="1:22" s="145" customFormat="1" ht="66.75" customHeight="1">
      <c r="A62" s="25" t="s">
        <v>87</v>
      </c>
      <c r="B62" s="26" t="s">
        <v>88</v>
      </c>
      <c r="C62" s="27" t="s">
        <v>89</v>
      </c>
      <c r="D62" s="25">
        <v>370887.6</v>
      </c>
      <c r="E62" s="25">
        <v>370887.6</v>
      </c>
      <c r="F62" s="25" t="s">
        <v>390</v>
      </c>
      <c r="G62" s="100">
        <v>354818.576</v>
      </c>
      <c r="H62" s="100">
        <v>354818.576</v>
      </c>
      <c r="I62" s="100" t="s">
        <v>390</v>
      </c>
      <c r="J62" s="102">
        <f>J64+J68</f>
        <v>547415.714</v>
      </c>
      <c r="K62" s="102">
        <f>K64+K68</f>
        <v>547415.714</v>
      </c>
      <c r="L62" s="100" t="s">
        <v>390</v>
      </c>
      <c r="M62" s="108">
        <v>-12493.675999999978</v>
      </c>
      <c r="N62" s="108">
        <v>-12493.675999999978</v>
      </c>
      <c r="O62" s="108" t="s">
        <v>390</v>
      </c>
      <c r="P62" s="102">
        <f>P64+P68</f>
        <v>547415.714</v>
      </c>
      <c r="Q62" s="102">
        <f>Q64+Q68</f>
        <v>547415.714</v>
      </c>
      <c r="R62" s="102">
        <v>0</v>
      </c>
      <c r="S62" s="102">
        <f>S64+S68</f>
        <v>547415.714</v>
      </c>
      <c r="T62" s="102">
        <f>T64+T68</f>
        <v>547415.714</v>
      </c>
      <c r="U62" s="102">
        <v>0</v>
      </c>
      <c r="V62" s="168"/>
    </row>
    <row r="63" spans="1:22" ht="12.75" customHeight="1">
      <c r="A63" s="44"/>
      <c r="B63" s="92" t="s">
        <v>5</v>
      </c>
      <c r="C63" s="44"/>
      <c r="D63" s="27"/>
      <c r="E63" s="27"/>
      <c r="F63" s="27"/>
      <c r="G63" s="97"/>
      <c r="H63" s="97"/>
      <c r="I63" s="97"/>
      <c r="J63" s="11"/>
      <c r="K63" s="11"/>
      <c r="L63" s="97"/>
      <c r="M63" s="108">
        <v>0</v>
      </c>
      <c r="N63" s="108">
        <v>0</v>
      </c>
      <c r="O63" s="108">
        <v>0</v>
      </c>
      <c r="P63" s="45"/>
      <c r="Q63" s="45"/>
      <c r="R63" s="45"/>
      <c r="S63" s="97"/>
      <c r="T63" s="45"/>
      <c r="U63" s="97"/>
      <c r="V63" s="168"/>
    </row>
    <row r="64" spans="1:22" ht="41.25" customHeight="1">
      <c r="A64" s="44" t="s">
        <v>90</v>
      </c>
      <c r="B64" s="92" t="s">
        <v>91</v>
      </c>
      <c r="C64" s="44" t="s">
        <v>10</v>
      </c>
      <c r="D64" s="27">
        <v>367805.1</v>
      </c>
      <c r="E64" s="27">
        <v>367805.1</v>
      </c>
      <c r="F64" s="27" t="s">
        <v>390</v>
      </c>
      <c r="G64" s="97">
        <v>339274.5</v>
      </c>
      <c r="H64" s="97">
        <v>339274.5</v>
      </c>
      <c r="I64" s="97" t="s">
        <v>390</v>
      </c>
      <c r="J64" s="11">
        <v>544365.314</v>
      </c>
      <c r="K64" s="11">
        <v>544365.314</v>
      </c>
      <c r="L64" s="97" t="s">
        <v>390</v>
      </c>
      <c r="M64" s="108">
        <v>0</v>
      </c>
      <c r="N64" s="108">
        <v>0</v>
      </c>
      <c r="O64" s="108" t="s">
        <v>390</v>
      </c>
      <c r="P64" s="11">
        <v>544365.314</v>
      </c>
      <c r="Q64" s="11">
        <v>544365.314</v>
      </c>
      <c r="R64" s="11">
        <v>0</v>
      </c>
      <c r="S64" s="11">
        <v>544365.314</v>
      </c>
      <c r="T64" s="11">
        <v>544365.314</v>
      </c>
      <c r="U64" s="11">
        <v>0</v>
      </c>
      <c r="V64" s="168"/>
    </row>
    <row r="65" spans="1:22" ht="41.25" customHeight="1">
      <c r="A65" s="3">
        <v>1252</v>
      </c>
      <c r="B65" s="98" t="s">
        <v>430</v>
      </c>
      <c r="C65" s="44"/>
      <c r="D65" s="11">
        <v>0</v>
      </c>
      <c r="E65" s="11">
        <v>0</v>
      </c>
      <c r="F65" s="97" t="s">
        <v>390</v>
      </c>
      <c r="G65" s="97">
        <v>12493.676</v>
      </c>
      <c r="H65" s="97">
        <v>12493.676</v>
      </c>
      <c r="I65" s="97" t="s">
        <v>390</v>
      </c>
      <c r="J65" s="11">
        <v>0</v>
      </c>
      <c r="K65" s="11">
        <v>0</v>
      </c>
      <c r="L65" s="97" t="s">
        <v>390</v>
      </c>
      <c r="M65" s="108">
        <v>-12493.676</v>
      </c>
      <c r="N65" s="108">
        <v>-12493.676</v>
      </c>
      <c r="O65" s="108" t="s">
        <v>390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68"/>
    </row>
    <row r="66" spans="1:22" ht="41.25" customHeight="1">
      <c r="A66" s="3">
        <v>1253</v>
      </c>
      <c r="B66" s="98" t="s">
        <v>431</v>
      </c>
      <c r="C66" s="44"/>
      <c r="D66" s="11">
        <v>0</v>
      </c>
      <c r="E66" s="11">
        <v>0</v>
      </c>
      <c r="F66" s="97" t="s">
        <v>390</v>
      </c>
      <c r="G66" s="97">
        <v>0</v>
      </c>
      <c r="H66" s="97">
        <v>0</v>
      </c>
      <c r="I66" s="97" t="s">
        <v>390</v>
      </c>
      <c r="J66" s="11">
        <v>0</v>
      </c>
      <c r="K66" s="11">
        <v>0</v>
      </c>
      <c r="L66" s="97" t="s">
        <v>390</v>
      </c>
      <c r="M66" s="108">
        <v>0</v>
      </c>
      <c r="N66" s="108">
        <v>0</v>
      </c>
      <c r="O66" s="108" t="s">
        <v>390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68"/>
    </row>
    <row r="67" spans="1:22" ht="41.25" customHeight="1">
      <c r="A67" s="3">
        <v>1254</v>
      </c>
      <c r="B67" s="98" t="s">
        <v>432</v>
      </c>
      <c r="C67" s="44"/>
      <c r="D67" s="11">
        <v>0</v>
      </c>
      <c r="E67" s="11">
        <v>0</v>
      </c>
      <c r="F67" s="97" t="s">
        <v>390</v>
      </c>
      <c r="G67" s="97">
        <v>12493.676</v>
      </c>
      <c r="H67" s="97">
        <v>12493.676</v>
      </c>
      <c r="I67" s="97" t="s">
        <v>390</v>
      </c>
      <c r="J67" s="11">
        <v>0</v>
      </c>
      <c r="K67" s="11">
        <v>0</v>
      </c>
      <c r="L67" s="97" t="s">
        <v>390</v>
      </c>
      <c r="M67" s="108">
        <v>-12493.676</v>
      </c>
      <c r="N67" s="108">
        <v>-12493.676</v>
      </c>
      <c r="O67" s="108" t="s">
        <v>390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68"/>
    </row>
    <row r="68" spans="1:22" ht="28.5" customHeight="1">
      <c r="A68" s="44" t="s">
        <v>92</v>
      </c>
      <c r="B68" s="92" t="s">
        <v>93</v>
      </c>
      <c r="C68" s="44" t="s">
        <v>10</v>
      </c>
      <c r="D68" s="27">
        <v>3082.5</v>
      </c>
      <c r="E68" s="27">
        <v>3082.5</v>
      </c>
      <c r="F68" s="27" t="s">
        <v>390</v>
      </c>
      <c r="G68" s="97">
        <v>3050.4</v>
      </c>
      <c r="H68" s="97">
        <v>3050.4</v>
      </c>
      <c r="I68" s="97" t="s">
        <v>390</v>
      </c>
      <c r="J68" s="97">
        <v>3050.4</v>
      </c>
      <c r="K68" s="97">
        <v>3050.4</v>
      </c>
      <c r="L68" s="97" t="s">
        <v>390</v>
      </c>
      <c r="M68" s="108">
        <v>0</v>
      </c>
      <c r="N68" s="108">
        <v>0</v>
      </c>
      <c r="O68" s="108" t="s">
        <v>390</v>
      </c>
      <c r="P68" s="97">
        <v>3050.4</v>
      </c>
      <c r="Q68" s="97">
        <v>3050.4</v>
      </c>
      <c r="R68" s="11"/>
      <c r="S68" s="97">
        <v>3050.4</v>
      </c>
      <c r="T68" s="97">
        <v>3050.4</v>
      </c>
      <c r="U68" s="11"/>
      <c r="V68" s="169"/>
    </row>
    <row r="69" spans="1:22" s="145" customFormat="1" ht="52.5" customHeight="1">
      <c r="A69" s="25" t="s">
        <v>94</v>
      </c>
      <c r="B69" s="26" t="s">
        <v>95</v>
      </c>
      <c r="C69" s="27" t="s">
        <v>96</v>
      </c>
      <c r="D69" s="25">
        <v>91716.3</v>
      </c>
      <c r="E69" s="25" t="s">
        <v>390</v>
      </c>
      <c r="F69" s="25">
        <v>91716.3</v>
      </c>
      <c r="G69" s="100">
        <v>312888.323</v>
      </c>
      <c r="H69" s="100" t="s">
        <v>390</v>
      </c>
      <c r="I69" s="100">
        <v>312888.323</v>
      </c>
      <c r="J69" s="102">
        <v>229000</v>
      </c>
      <c r="K69" s="102">
        <v>0</v>
      </c>
      <c r="L69" s="102">
        <v>229000</v>
      </c>
      <c r="M69" s="108">
        <v>-83888.32299999997</v>
      </c>
      <c r="N69" s="108" t="s">
        <v>390</v>
      </c>
      <c r="O69" s="108">
        <v>-83888.32299999997</v>
      </c>
      <c r="P69" s="102">
        <v>274000</v>
      </c>
      <c r="Q69" s="102"/>
      <c r="R69" s="102">
        <v>274000</v>
      </c>
      <c r="S69" s="101">
        <v>827000</v>
      </c>
      <c r="T69" s="101"/>
      <c r="U69" s="101">
        <v>827000</v>
      </c>
      <c r="V69" s="166" t="s">
        <v>497</v>
      </c>
    </row>
    <row r="70" spans="1:22" ht="12.75" customHeight="1">
      <c r="A70" s="44"/>
      <c r="B70" s="92" t="s">
        <v>5</v>
      </c>
      <c r="C70" s="44"/>
      <c r="D70" s="27"/>
      <c r="E70" s="27"/>
      <c r="F70" s="27"/>
      <c r="G70" s="44"/>
      <c r="H70" s="44"/>
      <c r="I70" s="44"/>
      <c r="J70" s="45"/>
      <c r="K70" s="45"/>
      <c r="L70" s="45"/>
      <c r="M70" s="108">
        <v>0</v>
      </c>
      <c r="N70" s="108">
        <v>0</v>
      </c>
      <c r="O70" s="108">
        <v>0</v>
      </c>
      <c r="P70" s="45"/>
      <c r="Q70" s="45"/>
      <c r="R70" s="45"/>
      <c r="S70" s="23"/>
      <c r="T70" s="23"/>
      <c r="U70" s="23"/>
      <c r="V70" s="166"/>
    </row>
    <row r="71" spans="1:22" ht="36" customHeight="1">
      <c r="A71" s="44" t="s">
        <v>97</v>
      </c>
      <c r="B71" s="92" t="s">
        <v>98</v>
      </c>
      <c r="C71" s="44" t="s">
        <v>10</v>
      </c>
      <c r="D71" s="27">
        <v>91716.3</v>
      </c>
      <c r="E71" s="27" t="s">
        <v>390</v>
      </c>
      <c r="F71" s="27">
        <v>91716.3</v>
      </c>
      <c r="G71" s="97">
        <v>312888.323</v>
      </c>
      <c r="H71" s="97" t="s">
        <v>390</v>
      </c>
      <c r="I71" s="97">
        <v>312888.323</v>
      </c>
      <c r="J71" s="11">
        <v>229000</v>
      </c>
      <c r="K71" s="11"/>
      <c r="L71" s="11">
        <v>229000</v>
      </c>
      <c r="M71" s="108">
        <v>-83888.32299999997</v>
      </c>
      <c r="N71" s="108" t="s">
        <v>390</v>
      </c>
      <c r="O71" s="108">
        <v>-83888.32299999997</v>
      </c>
      <c r="P71" s="11">
        <v>274000</v>
      </c>
      <c r="Q71" s="11"/>
      <c r="R71" s="11">
        <v>274000</v>
      </c>
      <c r="S71" s="23">
        <v>827000</v>
      </c>
      <c r="T71" s="23"/>
      <c r="U71" s="23">
        <v>827000</v>
      </c>
      <c r="V71" s="166"/>
    </row>
    <row r="72" spans="1:22" s="145" customFormat="1" ht="69" customHeight="1">
      <c r="A72" s="25" t="s">
        <v>99</v>
      </c>
      <c r="B72" s="26" t="s">
        <v>100</v>
      </c>
      <c r="C72" s="27" t="s">
        <v>101</v>
      </c>
      <c r="D72" s="25">
        <f>E72+F72</f>
        <v>261007.8</v>
      </c>
      <c r="E72" s="25">
        <v>246367.8</v>
      </c>
      <c r="F72" s="25">
        <v>14640</v>
      </c>
      <c r="G72" s="100">
        <f>H72+I72</f>
        <v>413666.4389</v>
      </c>
      <c r="H72" s="100">
        <f>H77+H82+H85+H106+H110++H117</f>
        <v>375805.104</v>
      </c>
      <c r="I72" s="100">
        <f>I113</f>
        <v>37861.3349</v>
      </c>
      <c r="J72" s="102">
        <f>K72+L72</f>
        <v>416839</v>
      </c>
      <c r="K72" s="102">
        <f>K74+K77+K85+K106+K110+K113+K117+K82</f>
        <v>373839</v>
      </c>
      <c r="L72" s="102">
        <f>L113</f>
        <v>43000</v>
      </c>
      <c r="M72" s="108">
        <v>3172.5610999999917</v>
      </c>
      <c r="N72" s="108">
        <v>-1966.103999999992</v>
      </c>
      <c r="O72" s="108">
        <v>5138.665099999998</v>
      </c>
      <c r="P72" s="102">
        <f>Q72+R72</f>
        <v>390089</v>
      </c>
      <c r="Q72" s="100">
        <f>Q77+Q82+Q85+Q106+Q110++Q117</f>
        <v>380089</v>
      </c>
      <c r="R72" s="102">
        <f>R113</f>
        <v>10000</v>
      </c>
      <c r="S72" s="102">
        <f>T72+U72</f>
        <v>461089</v>
      </c>
      <c r="T72" s="100">
        <f>T77+T82+T85+T106+T110++T117</f>
        <v>381089</v>
      </c>
      <c r="U72" s="102">
        <f>U113</f>
        <v>80000</v>
      </c>
      <c r="V72" s="166" t="s">
        <v>512</v>
      </c>
    </row>
    <row r="73" spans="1:22" ht="12.75" customHeight="1">
      <c r="A73" s="44"/>
      <c r="B73" s="92" t="s">
        <v>5</v>
      </c>
      <c r="C73" s="44"/>
      <c r="D73" s="27"/>
      <c r="E73" s="27"/>
      <c r="F73" s="27"/>
      <c r="G73" s="44"/>
      <c r="H73" s="44"/>
      <c r="I73" s="44"/>
      <c r="J73" s="11"/>
      <c r="K73" s="11"/>
      <c r="L73" s="11"/>
      <c r="M73" s="108">
        <v>0</v>
      </c>
      <c r="N73" s="108">
        <v>0</v>
      </c>
      <c r="O73" s="108">
        <v>0</v>
      </c>
      <c r="P73" s="11"/>
      <c r="Q73" s="11"/>
      <c r="R73" s="11"/>
      <c r="S73" s="11"/>
      <c r="T73" s="11"/>
      <c r="U73" s="11"/>
      <c r="V73" s="166"/>
    </row>
    <row r="74" spans="1:22" s="145" customFormat="1" ht="44.25" customHeight="1">
      <c r="A74" s="25" t="s">
        <v>102</v>
      </c>
      <c r="B74" s="26" t="s">
        <v>103</v>
      </c>
      <c r="C74" s="27" t="s">
        <v>104</v>
      </c>
      <c r="D74" s="25"/>
      <c r="E74" s="25"/>
      <c r="F74" s="25"/>
      <c r="G74" s="100">
        <v>0</v>
      </c>
      <c r="H74" s="100" t="s">
        <v>390</v>
      </c>
      <c r="I74" s="100">
        <v>0</v>
      </c>
      <c r="J74" s="102">
        <v>0</v>
      </c>
      <c r="K74" s="102">
        <v>0</v>
      </c>
      <c r="L74" s="102">
        <v>0</v>
      </c>
      <c r="M74" s="108">
        <v>0</v>
      </c>
      <c r="N74" s="108" t="s">
        <v>390</v>
      </c>
      <c r="O74" s="108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66"/>
    </row>
    <row r="75" spans="1:22" ht="18" customHeight="1">
      <c r="A75" s="44"/>
      <c r="B75" s="92" t="s">
        <v>5</v>
      </c>
      <c r="C75" s="44"/>
      <c r="D75" s="27"/>
      <c r="E75" s="27"/>
      <c r="F75" s="27"/>
      <c r="G75" s="44"/>
      <c r="H75" s="44"/>
      <c r="I75" s="44"/>
      <c r="J75" s="11"/>
      <c r="K75" s="11"/>
      <c r="L75" s="11"/>
      <c r="M75" s="108">
        <v>0</v>
      </c>
      <c r="N75" s="108">
        <v>0</v>
      </c>
      <c r="O75" s="108">
        <v>0</v>
      </c>
      <c r="P75" s="45"/>
      <c r="Q75" s="45"/>
      <c r="R75" s="45"/>
      <c r="S75" s="45"/>
      <c r="T75" s="45"/>
      <c r="U75" s="45"/>
      <c r="V75" s="93"/>
    </row>
    <row r="76" spans="1:22" ht="39" customHeight="1">
      <c r="A76" s="44" t="s">
        <v>105</v>
      </c>
      <c r="B76" s="92" t="s">
        <v>106</v>
      </c>
      <c r="C76" s="44"/>
      <c r="D76" s="27"/>
      <c r="E76" s="27"/>
      <c r="F76" s="27"/>
      <c r="G76" s="97">
        <v>0</v>
      </c>
      <c r="H76" s="97">
        <v>0</v>
      </c>
      <c r="I76" s="97">
        <v>0</v>
      </c>
      <c r="J76" s="11">
        <v>0</v>
      </c>
      <c r="K76" s="11">
        <v>0</v>
      </c>
      <c r="L76" s="11">
        <v>0</v>
      </c>
      <c r="M76" s="108">
        <v>0</v>
      </c>
      <c r="N76" s="108">
        <v>0</v>
      </c>
      <c r="O76" s="108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93"/>
    </row>
    <row r="77" spans="1:22" s="145" customFormat="1" ht="44.25" customHeight="1">
      <c r="A77" s="25" t="s">
        <v>107</v>
      </c>
      <c r="B77" s="26" t="s">
        <v>108</v>
      </c>
      <c r="C77" s="27" t="s">
        <v>109</v>
      </c>
      <c r="D77" s="25">
        <v>98179.9</v>
      </c>
      <c r="E77" s="25">
        <v>98179.9</v>
      </c>
      <c r="F77" s="25" t="s">
        <v>390</v>
      </c>
      <c r="G77" s="100">
        <v>124000</v>
      </c>
      <c r="H77" s="100">
        <v>124000</v>
      </c>
      <c r="I77" s="100" t="s">
        <v>390</v>
      </c>
      <c r="J77" s="102">
        <f>J79+J81</f>
        <v>107000</v>
      </c>
      <c r="K77" s="102">
        <f>K79+K81</f>
        <v>107000</v>
      </c>
      <c r="L77" s="100" t="s">
        <v>390</v>
      </c>
      <c r="M77" s="108">
        <v>-17000</v>
      </c>
      <c r="N77" s="108">
        <v>-17000</v>
      </c>
      <c r="O77" s="108" t="s">
        <v>390</v>
      </c>
      <c r="P77" s="102">
        <f>P79+P81</f>
        <v>107000</v>
      </c>
      <c r="Q77" s="102">
        <f>Q79+Q81</f>
        <v>107000</v>
      </c>
      <c r="R77" s="100" t="s">
        <v>390</v>
      </c>
      <c r="S77" s="102">
        <f>S79+S81</f>
        <v>107000</v>
      </c>
      <c r="T77" s="102">
        <f>T79+T81</f>
        <v>107000</v>
      </c>
      <c r="U77" s="100" t="s">
        <v>390</v>
      </c>
      <c r="V77" s="27"/>
    </row>
    <row r="78" spans="1:22" ht="12.75" customHeight="1">
      <c r="A78" s="44"/>
      <c r="B78" s="92" t="s">
        <v>5</v>
      </c>
      <c r="C78" s="44"/>
      <c r="D78" s="27"/>
      <c r="E78" s="27"/>
      <c r="F78" s="27"/>
      <c r="G78" s="44"/>
      <c r="H78" s="44"/>
      <c r="I78" s="44"/>
      <c r="J78" s="11"/>
      <c r="K78" s="11"/>
      <c r="L78" s="44"/>
      <c r="M78" s="108">
        <v>0</v>
      </c>
      <c r="N78" s="108">
        <v>0</v>
      </c>
      <c r="O78" s="108">
        <v>0</v>
      </c>
      <c r="P78" s="45"/>
      <c r="Q78" s="45"/>
      <c r="R78" s="44"/>
      <c r="S78" s="45"/>
      <c r="T78" s="45"/>
      <c r="U78" s="44"/>
      <c r="V78" s="93"/>
    </row>
    <row r="79" spans="1:22" ht="27" customHeight="1">
      <c r="A79" s="44" t="s">
        <v>110</v>
      </c>
      <c r="B79" s="92" t="s">
        <v>111</v>
      </c>
      <c r="C79" s="44" t="s">
        <v>10</v>
      </c>
      <c r="D79" s="27">
        <v>95297.3</v>
      </c>
      <c r="E79" s="27">
        <v>95297.3</v>
      </c>
      <c r="F79" s="27" t="s">
        <v>390</v>
      </c>
      <c r="G79" s="97">
        <v>120000</v>
      </c>
      <c r="H79" s="97">
        <v>120000</v>
      </c>
      <c r="I79" s="97" t="s">
        <v>390</v>
      </c>
      <c r="J79" s="11">
        <v>105000</v>
      </c>
      <c r="K79" s="11">
        <v>105000</v>
      </c>
      <c r="L79" s="97" t="s">
        <v>390</v>
      </c>
      <c r="M79" s="108">
        <v>-15000</v>
      </c>
      <c r="N79" s="108">
        <v>-15000</v>
      </c>
      <c r="O79" s="108" t="s">
        <v>390</v>
      </c>
      <c r="P79" s="11">
        <v>105000</v>
      </c>
      <c r="Q79" s="11">
        <v>105000</v>
      </c>
      <c r="R79" s="97" t="s">
        <v>390</v>
      </c>
      <c r="S79" s="11">
        <v>105000</v>
      </c>
      <c r="T79" s="11">
        <v>105000</v>
      </c>
      <c r="U79" s="97" t="s">
        <v>390</v>
      </c>
      <c r="V79" s="93"/>
    </row>
    <row r="80" spans="1:22" ht="50.25" customHeight="1">
      <c r="A80" s="44" t="s">
        <v>112</v>
      </c>
      <c r="B80" s="92" t="s">
        <v>113</v>
      </c>
      <c r="C80" s="44" t="s">
        <v>10</v>
      </c>
      <c r="D80" s="27"/>
      <c r="E80" s="27"/>
      <c r="F80" s="27"/>
      <c r="G80" s="97">
        <v>0</v>
      </c>
      <c r="H80" s="97">
        <v>0</v>
      </c>
      <c r="I80" s="97" t="s">
        <v>390</v>
      </c>
      <c r="J80" s="11">
        <v>0</v>
      </c>
      <c r="K80" s="11">
        <v>0</v>
      </c>
      <c r="L80" s="97" t="s">
        <v>390</v>
      </c>
      <c r="M80" s="108">
        <v>0</v>
      </c>
      <c r="N80" s="108">
        <v>0</v>
      </c>
      <c r="O80" s="108" t="s">
        <v>390</v>
      </c>
      <c r="P80" s="11">
        <v>0</v>
      </c>
      <c r="Q80" s="11">
        <v>0</v>
      </c>
      <c r="R80" s="97" t="s">
        <v>390</v>
      </c>
      <c r="S80" s="11">
        <v>0</v>
      </c>
      <c r="T80" s="11">
        <v>0</v>
      </c>
      <c r="U80" s="97" t="s">
        <v>390</v>
      </c>
      <c r="V80" s="93"/>
    </row>
    <row r="81" spans="1:22" ht="18" customHeight="1">
      <c r="A81" s="44" t="s">
        <v>114</v>
      </c>
      <c r="B81" s="92" t="s">
        <v>115</v>
      </c>
      <c r="C81" s="44" t="s">
        <v>10</v>
      </c>
      <c r="D81" s="27">
        <v>2882.6</v>
      </c>
      <c r="E81" s="27">
        <v>2882.6</v>
      </c>
      <c r="F81" s="27"/>
      <c r="G81" s="97">
        <v>4000</v>
      </c>
      <c r="H81" s="97">
        <v>4000</v>
      </c>
      <c r="I81" s="97" t="s">
        <v>390</v>
      </c>
      <c r="J81" s="11">
        <v>2000</v>
      </c>
      <c r="K81" s="11">
        <v>2000</v>
      </c>
      <c r="L81" s="97" t="s">
        <v>390</v>
      </c>
      <c r="M81" s="108">
        <v>-2000</v>
      </c>
      <c r="N81" s="108">
        <v>-2000</v>
      </c>
      <c r="O81" s="108" t="s">
        <v>390</v>
      </c>
      <c r="P81" s="11">
        <v>2000</v>
      </c>
      <c r="Q81" s="11">
        <v>2000</v>
      </c>
      <c r="R81" s="97" t="s">
        <v>390</v>
      </c>
      <c r="S81" s="11">
        <v>2000</v>
      </c>
      <c r="T81" s="11">
        <v>2000</v>
      </c>
      <c r="U81" s="97" t="s">
        <v>390</v>
      </c>
      <c r="V81" s="93"/>
    </row>
    <row r="82" spans="1:22" s="145" customFormat="1" ht="50.25" customHeight="1">
      <c r="A82" s="25" t="s">
        <v>116</v>
      </c>
      <c r="B82" s="26" t="s">
        <v>117</v>
      </c>
      <c r="C82" s="27" t="s">
        <v>118</v>
      </c>
      <c r="D82" s="25">
        <v>1900.3</v>
      </c>
      <c r="E82" s="25">
        <v>1900.3</v>
      </c>
      <c r="F82" s="25" t="s">
        <v>390</v>
      </c>
      <c r="G82" s="100">
        <v>1999</v>
      </c>
      <c r="H82" s="100">
        <v>1999</v>
      </c>
      <c r="I82" s="100" t="s">
        <v>390</v>
      </c>
      <c r="J82" s="100">
        <v>1999</v>
      </c>
      <c r="K82" s="100">
        <v>1999</v>
      </c>
      <c r="L82" s="100" t="s">
        <v>390</v>
      </c>
      <c r="M82" s="108">
        <v>0</v>
      </c>
      <c r="N82" s="108">
        <v>0</v>
      </c>
      <c r="O82" s="108" t="s">
        <v>390</v>
      </c>
      <c r="P82" s="100">
        <v>1999</v>
      </c>
      <c r="Q82" s="100">
        <v>1999</v>
      </c>
      <c r="R82" s="100" t="s">
        <v>390</v>
      </c>
      <c r="S82" s="100">
        <v>1999</v>
      </c>
      <c r="T82" s="100">
        <v>1999</v>
      </c>
      <c r="U82" s="100" t="s">
        <v>390</v>
      </c>
      <c r="V82" s="166" t="s">
        <v>498</v>
      </c>
    </row>
    <row r="83" spans="1:22" ht="12.75" customHeight="1">
      <c r="A83" s="44"/>
      <c r="B83" s="92" t="s">
        <v>5</v>
      </c>
      <c r="C83" s="44"/>
      <c r="D83" s="27"/>
      <c r="E83" s="27"/>
      <c r="F83" s="27"/>
      <c r="G83" s="44"/>
      <c r="H83" s="44"/>
      <c r="I83" s="44"/>
      <c r="J83" s="11"/>
      <c r="K83" s="11"/>
      <c r="L83" s="44"/>
      <c r="M83" s="108">
        <v>0</v>
      </c>
      <c r="N83" s="108">
        <v>0</v>
      </c>
      <c r="O83" s="108">
        <v>0</v>
      </c>
      <c r="P83" s="11"/>
      <c r="Q83" s="11"/>
      <c r="R83" s="44"/>
      <c r="S83" s="11"/>
      <c r="T83" s="11"/>
      <c r="U83" s="44"/>
      <c r="V83" s="166"/>
    </row>
    <row r="84" spans="1:22" ht="69" customHeight="1">
      <c r="A84" s="44" t="s">
        <v>119</v>
      </c>
      <c r="B84" s="92" t="s">
        <v>120</v>
      </c>
      <c r="C84" s="44"/>
      <c r="D84" s="27">
        <v>1900.3</v>
      </c>
      <c r="E84" s="27">
        <v>1900.3</v>
      </c>
      <c r="F84" s="27" t="s">
        <v>390</v>
      </c>
      <c r="G84" s="97">
        <v>1999</v>
      </c>
      <c r="H84" s="97">
        <v>1999</v>
      </c>
      <c r="I84" s="97" t="s">
        <v>390</v>
      </c>
      <c r="J84" s="97">
        <v>1999</v>
      </c>
      <c r="K84" s="97">
        <v>1999</v>
      </c>
      <c r="L84" s="97" t="s">
        <v>390</v>
      </c>
      <c r="M84" s="108">
        <v>0</v>
      </c>
      <c r="N84" s="108">
        <v>0</v>
      </c>
      <c r="O84" s="108" t="s">
        <v>390</v>
      </c>
      <c r="P84" s="97">
        <v>1999</v>
      </c>
      <c r="Q84" s="97">
        <v>1999</v>
      </c>
      <c r="R84" s="97" t="s">
        <v>390</v>
      </c>
      <c r="S84" s="97">
        <v>1999</v>
      </c>
      <c r="T84" s="97">
        <v>1999</v>
      </c>
      <c r="U84" s="97" t="s">
        <v>390</v>
      </c>
      <c r="V84" s="166"/>
    </row>
    <row r="85" spans="1:22" s="145" customFormat="1" ht="50.25" customHeight="1">
      <c r="A85" s="25" t="s">
        <v>121</v>
      </c>
      <c r="B85" s="26" t="s">
        <v>122</v>
      </c>
      <c r="C85" s="27" t="s">
        <v>123</v>
      </c>
      <c r="D85" s="25">
        <v>87817.2</v>
      </c>
      <c r="E85" s="25">
        <v>87817.2</v>
      </c>
      <c r="F85" s="25" t="s">
        <v>390</v>
      </c>
      <c r="G85" s="100">
        <v>113330</v>
      </c>
      <c r="H85" s="100">
        <v>113330</v>
      </c>
      <c r="I85" s="100" t="s">
        <v>390</v>
      </c>
      <c r="J85" s="102">
        <f>J87+J104+J105</f>
        <v>107340</v>
      </c>
      <c r="K85" s="102">
        <v>107340</v>
      </c>
      <c r="L85" s="100" t="s">
        <v>390</v>
      </c>
      <c r="M85" s="108">
        <v>-5990</v>
      </c>
      <c r="N85" s="108">
        <v>-5990</v>
      </c>
      <c r="O85" s="108" t="s">
        <v>390</v>
      </c>
      <c r="P85" s="102">
        <f>P87+P104+P105</f>
        <v>112590</v>
      </c>
      <c r="Q85" s="102">
        <v>112590</v>
      </c>
      <c r="R85" s="100" t="s">
        <v>390</v>
      </c>
      <c r="S85" s="102">
        <f>S87+S104+S105</f>
        <v>112590</v>
      </c>
      <c r="T85" s="102">
        <v>112590</v>
      </c>
      <c r="U85" s="100" t="s">
        <v>390</v>
      </c>
      <c r="V85" s="27"/>
    </row>
    <row r="86" spans="1:22" ht="12.75" customHeight="1">
      <c r="A86" s="44"/>
      <c r="B86" s="92" t="s">
        <v>5</v>
      </c>
      <c r="C86" s="44"/>
      <c r="D86" s="27"/>
      <c r="E86" s="27"/>
      <c r="F86" s="27"/>
      <c r="G86" s="97"/>
      <c r="H86" s="97"/>
      <c r="I86" s="97"/>
      <c r="J86" s="11"/>
      <c r="K86" s="11"/>
      <c r="L86" s="97"/>
      <c r="M86" s="108">
        <v>0</v>
      </c>
      <c r="N86" s="108">
        <v>0</v>
      </c>
      <c r="O86" s="108">
        <v>0</v>
      </c>
      <c r="P86" s="45"/>
      <c r="Q86" s="45"/>
      <c r="R86" s="97"/>
      <c r="S86" s="45"/>
      <c r="T86" s="45"/>
      <c r="U86" s="97"/>
      <c r="V86" s="93"/>
    </row>
    <row r="87" spans="1:22" ht="72" customHeight="1">
      <c r="A87" s="44" t="s">
        <v>124</v>
      </c>
      <c r="B87" s="92" t="s">
        <v>125</v>
      </c>
      <c r="C87" s="44" t="s">
        <v>10</v>
      </c>
      <c r="D87" s="27">
        <v>80707.9</v>
      </c>
      <c r="E87" s="27">
        <v>80707.9</v>
      </c>
      <c r="F87" s="27" t="s">
        <v>390</v>
      </c>
      <c r="G87" s="97">
        <v>92730</v>
      </c>
      <c r="H87" s="97">
        <v>92730</v>
      </c>
      <c r="I87" s="97" t="s">
        <v>390</v>
      </c>
      <c r="J87" s="11">
        <f>J89+J94+J97+T99+J98+J101</f>
        <v>95340</v>
      </c>
      <c r="K87" s="11">
        <v>95340</v>
      </c>
      <c r="L87" s="97" t="s">
        <v>390</v>
      </c>
      <c r="M87" s="108">
        <v>2610</v>
      </c>
      <c r="N87" s="108">
        <v>2610</v>
      </c>
      <c r="O87" s="108" t="s">
        <v>390</v>
      </c>
      <c r="P87" s="11">
        <f>P89+P94+P97+Z99+P98+P101</f>
        <v>99590</v>
      </c>
      <c r="Q87" s="11">
        <v>99590</v>
      </c>
      <c r="R87" s="97" t="s">
        <v>390</v>
      </c>
      <c r="S87" s="11">
        <f>S89+S94+S97+AC99+S98+S101</f>
        <v>100590</v>
      </c>
      <c r="T87" s="11">
        <v>100590</v>
      </c>
      <c r="U87" s="97" t="s">
        <v>390</v>
      </c>
      <c r="V87" s="93"/>
    </row>
    <row r="88" spans="1:22" ht="18" customHeight="1">
      <c r="A88" s="44"/>
      <c r="B88" s="92" t="s">
        <v>5</v>
      </c>
      <c r="C88" s="44"/>
      <c r="D88" s="27"/>
      <c r="E88" s="27"/>
      <c r="F88" s="27"/>
      <c r="G88" s="44"/>
      <c r="H88" s="44"/>
      <c r="I88" s="44"/>
      <c r="J88" s="11"/>
      <c r="K88" s="11"/>
      <c r="L88" s="44"/>
      <c r="M88" s="108">
        <v>0</v>
      </c>
      <c r="N88" s="108">
        <v>0</v>
      </c>
      <c r="O88" s="108">
        <v>0</v>
      </c>
      <c r="P88" s="11"/>
      <c r="Q88" s="11"/>
      <c r="R88" s="44"/>
      <c r="S88" s="11"/>
      <c r="T88" s="11"/>
      <c r="U88" s="44"/>
      <c r="V88" s="93"/>
    </row>
    <row r="89" spans="1:22" ht="57" customHeight="1">
      <c r="A89" s="44" t="s">
        <v>126</v>
      </c>
      <c r="B89" s="92" t="s">
        <v>127</v>
      </c>
      <c r="C89" s="44" t="s">
        <v>10</v>
      </c>
      <c r="D89" s="27">
        <v>1792.6</v>
      </c>
      <c r="E89" s="27">
        <v>1798.6</v>
      </c>
      <c r="F89" s="27" t="s">
        <v>390</v>
      </c>
      <c r="G89" s="97">
        <v>3000</v>
      </c>
      <c r="H89" s="97">
        <v>3000</v>
      </c>
      <c r="I89" s="97" t="s">
        <v>390</v>
      </c>
      <c r="J89" s="97">
        <v>3000</v>
      </c>
      <c r="K89" s="97">
        <v>3000</v>
      </c>
      <c r="L89" s="97" t="s">
        <v>390</v>
      </c>
      <c r="M89" s="108">
        <v>0</v>
      </c>
      <c r="N89" s="108">
        <v>0</v>
      </c>
      <c r="O89" s="108" t="s">
        <v>390</v>
      </c>
      <c r="P89" s="11">
        <v>3000</v>
      </c>
      <c r="Q89" s="11">
        <v>3000</v>
      </c>
      <c r="R89" s="97" t="s">
        <v>390</v>
      </c>
      <c r="S89" s="11">
        <v>3000</v>
      </c>
      <c r="T89" s="11">
        <v>3000</v>
      </c>
      <c r="U89" s="97" t="s">
        <v>390</v>
      </c>
      <c r="V89" s="93"/>
    </row>
    <row r="90" spans="1:22" ht="63">
      <c r="A90" s="44" t="s">
        <v>128</v>
      </c>
      <c r="B90" s="92" t="s">
        <v>129</v>
      </c>
      <c r="C90" s="44" t="s">
        <v>10</v>
      </c>
      <c r="D90" s="97">
        <v>0</v>
      </c>
      <c r="E90" s="97">
        <v>0</v>
      </c>
      <c r="F90" s="97" t="s">
        <v>390</v>
      </c>
      <c r="G90" s="97">
        <v>0</v>
      </c>
      <c r="H90" s="97">
        <v>0</v>
      </c>
      <c r="I90" s="97" t="s">
        <v>390</v>
      </c>
      <c r="J90" s="11">
        <v>0</v>
      </c>
      <c r="K90" s="11">
        <v>0</v>
      </c>
      <c r="L90" s="97" t="s">
        <v>390</v>
      </c>
      <c r="M90" s="108">
        <v>0</v>
      </c>
      <c r="N90" s="108">
        <v>0</v>
      </c>
      <c r="O90" s="108" t="s">
        <v>390</v>
      </c>
      <c r="P90" s="11">
        <v>0</v>
      </c>
      <c r="Q90" s="11">
        <v>0</v>
      </c>
      <c r="R90" s="97" t="s">
        <v>390</v>
      </c>
      <c r="S90" s="11">
        <v>0</v>
      </c>
      <c r="T90" s="11">
        <v>0</v>
      </c>
      <c r="U90" s="97" t="s">
        <v>390</v>
      </c>
      <c r="V90" s="93"/>
    </row>
    <row r="91" spans="1:22" ht="47.25" customHeight="1">
      <c r="A91" s="44" t="s">
        <v>130</v>
      </c>
      <c r="B91" s="92" t="s">
        <v>131</v>
      </c>
      <c r="C91" s="44" t="s">
        <v>10</v>
      </c>
      <c r="D91" s="97">
        <v>0</v>
      </c>
      <c r="E91" s="97">
        <v>0</v>
      </c>
      <c r="F91" s="97" t="s">
        <v>390</v>
      </c>
      <c r="G91" s="97">
        <v>0</v>
      </c>
      <c r="H91" s="97">
        <v>0</v>
      </c>
      <c r="I91" s="97" t="s">
        <v>390</v>
      </c>
      <c r="J91" s="11">
        <v>0</v>
      </c>
      <c r="K91" s="11">
        <v>0</v>
      </c>
      <c r="L91" s="97" t="s">
        <v>390</v>
      </c>
      <c r="M91" s="108">
        <v>0</v>
      </c>
      <c r="N91" s="108">
        <v>0</v>
      </c>
      <c r="O91" s="108" t="s">
        <v>390</v>
      </c>
      <c r="P91" s="11">
        <v>0</v>
      </c>
      <c r="Q91" s="11">
        <v>0</v>
      </c>
      <c r="R91" s="97" t="s">
        <v>390</v>
      </c>
      <c r="S91" s="11">
        <v>0</v>
      </c>
      <c r="T91" s="11">
        <v>0</v>
      </c>
      <c r="U91" s="97" t="s">
        <v>390</v>
      </c>
      <c r="V91" s="93"/>
    </row>
    <row r="92" spans="1:22" ht="57" customHeight="1">
      <c r="A92" s="44" t="s">
        <v>132</v>
      </c>
      <c r="B92" s="92" t="s">
        <v>133</v>
      </c>
      <c r="C92" s="44" t="s">
        <v>10</v>
      </c>
      <c r="D92" s="97">
        <v>0</v>
      </c>
      <c r="E92" s="97">
        <v>0</v>
      </c>
      <c r="F92" s="97" t="s">
        <v>390</v>
      </c>
      <c r="G92" s="97">
        <v>0</v>
      </c>
      <c r="H92" s="97">
        <v>0</v>
      </c>
      <c r="I92" s="97" t="s">
        <v>390</v>
      </c>
      <c r="J92" s="11">
        <v>0</v>
      </c>
      <c r="K92" s="11">
        <v>0</v>
      </c>
      <c r="L92" s="97" t="s">
        <v>390</v>
      </c>
      <c r="M92" s="108">
        <v>0</v>
      </c>
      <c r="N92" s="108">
        <v>0</v>
      </c>
      <c r="O92" s="108" t="s">
        <v>390</v>
      </c>
      <c r="P92" s="11">
        <v>0</v>
      </c>
      <c r="Q92" s="11">
        <v>0</v>
      </c>
      <c r="R92" s="97" t="s">
        <v>390</v>
      </c>
      <c r="S92" s="11">
        <v>0</v>
      </c>
      <c r="T92" s="11">
        <v>0</v>
      </c>
      <c r="U92" s="97" t="s">
        <v>390</v>
      </c>
      <c r="V92" s="93"/>
    </row>
    <row r="93" spans="1:22" ht="31.5" customHeight="1">
      <c r="A93" s="44" t="s">
        <v>134</v>
      </c>
      <c r="B93" s="92" t="s">
        <v>135</v>
      </c>
      <c r="C93" s="44" t="s">
        <v>10</v>
      </c>
      <c r="D93" s="97">
        <v>0</v>
      </c>
      <c r="E93" s="97">
        <v>0</v>
      </c>
      <c r="F93" s="97" t="s">
        <v>390</v>
      </c>
      <c r="G93" s="97">
        <v>0</v>
      </c>
      <c r="H93" s="97">
        <v>0</v>
      </c>
      <c r="I93" s="97" t="s">
        <v>390</v>
      </c>
      <c r="J93" s="11">
        <v>0</v>
      </c>
      <c r="K93" s="11">
        <v>0</v>
      </c>
      <c r="L93" s="97" t="s">
        <v>390</v>
      </c>
      <c r="M93" s="108">
        <v>0</v>
      </c>
      <c r="N93" s="108">
        <v>0</v>
      </c>
      <c r="O93" s="108" t="s">
        <v>390</v>
      </c>
      <c r="P93" s="11">
        <v>0</v>
      </c>
      <c r="Q93" s="11">
        <v>0</v>
      </c>
      <c r="R93" s="97" t="s">
        <v>390</v>
      </c>
      <c r="S93" s="11">
        <v>0</v>
      </c>
      <c r="T93" s="11">
        <v>0</v>
      </c>
      <c r="U93" s="97" t="s">
        <v>390</v>
      </c>
      <c r="V93" s="93"/>
    </row>
    <row r="94" spans="1:22" ht="39" customHeight="1">
      <c r="A94" s="44" t="s">
        <v>136</v>
      </c>
      <c r="B94" s="92" t="s">
        <v>137</v>
      </c>
      <c r="C94" s="44" t="s">
        <v>10</v>
      </c>
      <c r="D94" s="27">
        <v>58398.2</v>
      </c>
      <c r="E94" s="27">
        <v>58398.2</v>
      </c>
      <c r="F94" s="27" t="s">
        <v>390</v>
      </c>
      <c r="G94" s="97">
        <v>57200</v>
      </c>
      <c r="H94" s="97">
        <v>57200</v>
      </c>
      <c r="I94" s="97" t="s">
        <v>390</v>
      </c>
      <c r="J94" s="11">
        <v>58000</v>
      </c>
      <c r="K94" s="11">
        <v>58000</v>
      </c>
      <c r="L94" s="97" t="s">
        <v>390</v>
      </c>
      <c r="M94" s="108">
        <v>800</v>
      </c>
      <c r="N94" s="108">
        <v>800</v>
      </c>
      <c r="O94" s="108" t="s">
        <v>390</v>
      </c>
      <c r="P94" s="11">
        <v>59000</v>
      </c>
      <c r="Q94" s="11">
        <v>59000</v>
      </c>
      <c r="R94" s="97" t="s">
        <v>390</v>
      </c>
      <c r="S94" s="11">
        <v>60000</v>
      </c>
      <c r="T94" s="11">
        <v>60000</v>
      </c>
      <c r="U94" s="97" t="s">
        <v>390</v>
      </c>
      <c r="V94" s="93"/>
    </row>
    <row r="95" spans="1:22" ht="80.25" customHeight="1">
      <c r="A95" s="44" t="s">
        <v>138</v>
      </c>
      <c r="B95" s="92" t="s">
        <v>139</v>
      </c>
      <c r="C95" s="44" t="s">
        <v>10</v>
      </c>
      <c r="D95" s="27"/>
      <c r="E95" s="27"/>
      <c r="F95" s="27"/>
      <c r="G95" s="97">
        <v>0</v>
      </c>
      <c r="H95" s="97">
        <v>0</v>
      </c>
      <c r="I95" s="97" t="s">
        <v>390</v>
      </c>
      <c r="J95" s="11">
        <v>0</v>
      </c>
      <c r="K95" s="11">
        <v>0</v>
      </c>
      <c r="L95" s="97" t="s">
        <v>390</v>
      </c>
      <c r="M95" s="108">
        <v>0</v>
      </c>
      <c r="N95" s="108">
        <v>0</v>
      </c>
      <c r="O95" s="108" t="s">
        <v>390</v>
      </c>
      <c r="P95" s="11">
        <v>0</v>
      </c>
      <c r="Q95" s="11">
        <v>0</v>
      </c>
      <c r="R95" s="97" t="s">
        <v>390</v>
      </c>
      <c r="S95" s="11">
        <v>0</v>
      </c>
      <c r="T95" s="11">
        <v>0</v>
      </c>
      <c r="U95" s="97" t="s">
        <v>390</v>
      </c>
      <c r="V95" s="93"/>
    </row>
    <row r="96" spans="1:22" ht="48.75" customHeight="1">
      <c r="A96" s="44" t="s">
        <v>140</v>
      </c>
      <c r="B96" s="92" t="s">
        <v>141</v>
      </c>
      <c r="C96" s="44" t="s">
        <v>10</v>
      </c>
      <c r="D96" s="27"/>
      <c r="E96" s="27"/>
      <c r="F96" s="27"/>
      <c r="G96" s="97">
        <v>0</v>
      </c>
      <c r="H96" s="97">
        <v>0</v>
      </c>
      <c r="I96" s="97" t="s">
        <v>390</v>
      </c>
      <c r="J96" s="11">
        <v>0</v>
      </c>
      <c r="K96" s="11">
        <v>0</v>
      </c>
      <c r="L96" s="97" t="s">
        <v>390</v>
      </c>
      <c r="M96" s="108">
        <v>0</v>
      </c>
      <c r="N96" s="108">
        <v>0</v>
      </c>
      <c r="O96" s="108" t="s">
        <v>390</v>
      </c>
      <c r="P96" s="11">
        <v>0</v>
      </c>
      <c r="Q96" s="11">
        <v>0</v>
      </c>
      <c r="R96" s="97" t="s">
        <v>390</v>
      </c>
      <c r="S96" s="11">
        <v>0</v>
      </c>
      <c r="T96" s="11">
        <v>0</v>
      </c>
      <c r="U96" s="97" t="s">
        <v>390</v>
      </c>
      <c r="V96" s="93"/>
    </row>
    <row r="97" spans="1:22" ht="30" customHeight="1">
      <c r="A97" s="44" t="s">
        <v>142</v>
      </c>
      <c r="B97" s="92" t="s">
        <v>143</v>
      </c>
      <c r="C97" s="44" t="s">
        <v>10</v>
      </c>
      <c r="D97" s="95">
        <v>14320</v>
      </c>
      <c r="E97" s="95">
        <v>14320</v>
      </c>
      <c r="F97" s="27" t="s">
        <v>390</v>
      </c>
      <c r="G97" s="97">
        <v>26400</v>
      </c>
      <c r="H97" s="97">
        <v>26400</v>
      </c>
      <c r="I97" s="97" t="s">
        <v>390</v>
      </c>
      <c r="J97" s="11">
        <v>28200</v>
      </c>
      <c r="K97" s="11">
        <v>28200</v>
      </c>
      <c r="L97" s="97" t="s">
        <v>390</v>
      </c>
      <c r="M97" s="108">
        <v>1800</v>
      </c>
      <c r="N97" s="108">
        <v>1800</v>
      </c>
      <c r="O97" s="108" t="s">
        <v>390</v>
      </c>
      <c r="P97" s="11">
        <v>31440</v>
      </c>
      <c r="Q97" s="11">
        <v>31440</v>
      </c>
      <c r="R97" s="97" t="s">
        <v>390</v>
      </c>
      <c r="S97" s="11">
        <v>31440</v>
      </c>
      <c r="T97" s="11">
        <v>31440</v>
      </c>
      <c r="U97" s="97" t="s">
        <v>390</v>
      </c>
      <c r="V97" s="93"/>
    </row>
    <row r="98" spans="1:22" ht="48.75" customHeight="1">
      <c r="A98" s="44" t="s">
        <v>144</v>
      </c>
      <c r="B98" s="92" t="s">
        <v>145</v>
      </c>
      <c r="C98" s="44" t="s">
        <v>10</v>
      </c>
      <c r="D98" s="27">
        <v>6197.1</v>
      </c>
      <c r="E98" s="27">
        <v>6197.1</v>
      </c>
      <c r="F98" s="27" t="s">
        <v>390</v>
      </c>
      <c r="G98" s="97">
        <v>6120</v>
      </c>
      <c r="H98" s="97">
        <v>6120</v>
      </c>
      <c r="I98" s="97" t="s">
        <v>390</v>
      </c>
      <c r="J98" s="97">
        <v>6120</v>
      </c>
      <c r="K98" s="97">
        <v>6120</v>
      </c>
      <c r="L98" s="97" t="s">
        <v>390</v>
      </c>
      <c r="M98" s="108">
        <v>0</v>
      </c>
      <c r="N98" s="108">
        <v>0</v>
      </c>
      <c r="O98" s="108" t="s">
        <v>390</v>
      </c>
      <c r="P98" s="97">
        <v>6120</v>
      </c>
      <c r="Q98" s="97">
        <v>6120</v>
      </c>
      <c r="R98" s="97" t="s">
        <v>390</v>
      </c>
      <c r="S98" s="97">
        <v>6120</v>
      </c>
      <c r="T98" s="97">
        <v>6120</v>
      </c>
      <c r="U98" s="97" t="s">
        <v>390</v>
      </c>
      <c r="V98" s="93"/>
    </row>
    <row r="99" spans="1:22" ht="48.75" customHeight="1">
      <c r="A99" s="44" t="s">
        <v>146</v>
      </c>
      <c r="B99" s="92" t="s">
        <v>147</v>
      </c>
      <c r="C99" s="44" t="s">
        <v>10</v>
      </c>
      <c r="D99" s="97">
        <v>0</v>
      </c>
      <c r="E99" s="97">
        <v>0</v>
      </c>
      <c r="F99" s="97" t="s">
        <v>390</v>
      </c>
      <c r="G99" s="97">
        <v>0</v>
      </c>
      <c r="H99" s="97">
        <v>0</v>
      </c>
      <c r="I99" s="97" t="s">
        <v>390</v>
      </c>
      <c r="J99" s="11">
        <v>0</v>
      </c>
      <c r="K99" s="11">
        <v>0</v>
      </c>
      <c r="L99" s="97" t="s">
        <v>390</v>
      </c>
      <c r="M99" s="108">
        <v>0</v>
      </c>
      <c r="N99" s="108">
        <v>0</v>
      </c>
      <c r="O99" s="108" t="s">
        <v>390</v>
      </c>
      <c r="P99" s="11">
        <v>0</v>
      </c>
      <c r="Q99" s="11">
        <v>0</v>
      </c>
      <c r="R99" s="97" t="s">
        <v>390</v>
      </c>
      <c r="S99" s="11">
        <v>0</v>
      </c>
      <c r="T99" s="11">
        <v>0</v>
      </c>
      <c r="U99" s="97" t="s">
        <v>390</v>
      </c>
      <c r="V99" s="93"/>
    </row>
    <row r="100" spans="1:22" ht="80.25" customHeight="1">
      <c r="A100" s="44" t="s">
        <v>148</v>
      </c>
      <c r="B100" s="92" t="s">
        <v>149</v>
      </c>
      <c r="C100" s="44" t="s">
        <v>10</v>
      </c>
      <c r="D100" s="97">
        <v>0</v>
      </c>
      <c r="E100" s="97">
        <v>0</v>
      </c>
      <c r="F100" s="97" t="s">
        <v>390</v>
      </c>
      <c r="G100" s="97">
        <v>0</v>
      </c>
      <c r="H100" s="97">
        <v>0</v>
      </c>
      <c r="I100" s="97" t="s">
        <v>390</v>
      </c>
      <c r="J100" s="11">
        <v>0</v>
      </c>
      <c r="K100" s="11">
        <v>0</v>
      </c>
      <c r="L100" s="97" t="s">
        <v>390</v>
      </c>
      <c r="M100" s="108">
        <v>0</v>
      </c>
      <c r="N100" s="108">
        <v>0</v>
      </c>
      <c r="O100" s="108" t="s">
        <v>390</v>
      </c>
      <c r="P100" s="11">
        <v>0</v>
      </c>
      <c r="Q100" s="11">
        <v>0</v>
      </c>
      <c r="R100" s="97" t="s">
        <v>390</v>
      </c>
      <c r="S100" s="11">
        <v>0</v>
      </c>
      <c r="T100" s="11">
        <v>0</v>
      </c>
      <c r="U100" s="97" t="s">
        <v>390</v>
      </c>
      <c r="V100" s="93"/>
    </row>
    <row r="101" spans="1:22" ht="28.5" customHeight="1">
      <c r="A101" s="44" t="s">
        <v>150</v>
      </c>
      <c r="B101" s="92" t="s">
        <v>151</v>
      </c>
      <c r="C101" s="44" t="s">
        <v>10</v>
      </c>
      <c r="D101" s="27"/>
      <c r="E101" s="27"/>
      <c r="F101" s="97" t="s">
        <v>390</v>
      </c>
      <c r="G101" s="97">
        <v>10</v>
      </c>
      <c r="H101" s="97">
        <v>10</v>
      </c>
      <c r="I101" s="97" t="s">
        <v>390</v>
      </c>
      <c r="J101" s="11">
        <v>20</v>
      </c>
      <c r="K101" s="11">
        <v>20</v>
      </c>
      <c r="L101" s="97" t="s">
        <v>390</v>
      </c>
      <c r="M101" s="108">
        <v>10</v>
      </c>
      <c r="N101" s="108">
        <v>10</v>
      </c>
      <c r="O101" s="108" t="s">
        <v>390</v>
      </c>
      <c r="P101" s="11">
        <v>30</v>
      </c>
      <c r="Q101" s="11">
        <v>30</v>
      </c>
      <c r="R101" s="97" t="s">
        <v>390</v>
      </c>
      <c r="S101" s="11">
        <v>30</v>
      </c>
      <c r="T101" s="11">
        <v>30</v>
      </c>
      <c r="U101" s="97" t="s">
        <v>390</v>
      </c>
      <c r="V101" s="93"/>
    </row>
    <row r="102" spans="1:22" ht="24" customHeight="1">
      <c r="A102" s="44" t="s">
        <v>152</v>
      </c>
      <c r="B102" s="92" t="s">
        <v>153</v>
      </c>
      <c r="C102" s="44" t="s">
        <v>10</v>
      </c>
      <c r="D102" s="27"/>
      <c r="E102" s="27"/>
      <c r="F102" s="97" t="s">
        <v>390</v>
      </c>
      <c r="G102" s="97">
        <v>0</v>
      </c>
      <c r="H102" s="97">
        <v>0</v>
      </c>
      <c r="I102" s="97" t="s">
        <v>390</v>
      </c>
      <c r="J102" s="11">
        <v>0</v>
      </c>
      <c r="K102" s="11">
        <v>0</v>
      </c>
      <c r="L102" s="97" t="s">
        <v>390</v>
      </c>
      <c r="M102" s="108">
        <v>0</v>
      </c>
      <c r="N102" s="108">
        <v>0</v>
      </c>
      <c r="O102" s="108" t="s">
        <v>390</v>
      </c>
      <c r="P102" s="11">
        <v>0</v>
      </c>
      <c r="Q102" s="11">
        <v>0</v>
      </c>
      <c r="R102" s="97" t="s">
        <v>390</v>
      </c>
      <c r="S102" s="11">
        <v>0</v>
      </c>
      <c r="T102" s="11">
        <v>0</v>
      </c>
      <c r="U102" s="97" t="s">
        <v>390</v>
      </c>
      <c r="V102" s="93"/>
    </row>
    <row r="103" spans="1:22" ht="24" customHeight="1">
      <c r="A103" s="44" t="s">
        <v>154</v>
      </c>
      <c r="B103" s="92" t="s">
        <v>155</v>
      </c>
      <c r="C103" s="44" t="s">
        <v>10</v>
      </c>
      <c r="D103" s="27"/>
      <c r="E103" s="27"/>
      <c r="F103" s="97" t="s">
        <v>390</v>
      </c>
      <c r="G103" s="97">
        <v>0</v>
      </c>
      <c r="H103" s="97">
        <v>0</v>
      </c>
      <c r="I103" s="97" t="s">
        <v>390</v>
      </c>
      <c r="J103" s="11">
        <v>0</v>
      </c>
      <c r="K103" s="11">
        <v>0</v>
      </c>
      <c r="L103" s="97" t="s">
        <v>390</v>
      </c>
      <c r="M103" s="108">
        <v>0</v>
      </c>
      <c r="N103" s="108">
        <v>0</v>
      </c>
      <c r="O103" s="108" t="s">
        <v>390</v>
      </c>
      <c r="P103" s="11">
        <v>0</v>
      </c>
      <c r="Q103" s="11">
        <v>0</v>
      </c>
      <c r="R103" s="97" t="s">
        <v>390</v>
      </c>
      <c r="S103" s="11">
        <v>0</v>
      </c>
      <c r="T103" s="11">
        <v>0</v>
      </c>
      <c r="U103" s="97" t="s">
        <v>390</v>
      </c>
      <c r="V103" s="93"/>
    </row>
    <row r="104" spans="1:22" ht="36.75" customHeight="1">
      <c r="A104" s="44" t="s">
        <v>156</v>
      </c>
      <c r="B104" s="92" t="s">
        <v>157</v>
      </c>
      <c r="C104" s="44" t="s">
        <v>10</v>
      </c>
      <c r="D104" s="27">
        <v>4572.3</v>
      </c>
      <c r="E104" s="27">
        <v>4572.3</v>
      </c>
      <c r="F104" s="27" t="s">
        <v>390</v>
      </c>
      <c r="G104" s="97">
        <v>10000</v>
      </c>
      <c r="H104" s="97">
        <v>10000</v>
      </c>
      <c r="I104" s="97" t="s">
        <v>390</v>
      </c>
      <c r="J104" s="11">
        <v>6000</v>
      </c>
      <c r="K104" s="11">
        <v>6000</v>
      </c>
      <c r="L104" s="97" t="s">
        <v>390</v>
      </c>
      <c r="M104" s="108">
        <v>-4000</v>
      </c>
      <c r="N104" s="108">
        <v>-4000</v>
      </c>
      <c r="O104" s="108" t="s">
        <v>390</v>
      </c>
      <c r="P104" s="11">
        <v>7000</v>
      </c>
      <c r="Q104" s="11">
        <v>7000</v>
      </c>
      <c r="R104" s="97" t="s">
        <v>390</v>
      </c>
      <c r="S104" s="11">
        <v>6000</v>
      </c>
      <c r="T104" s="11">
        <v>6000</v>
      </c>
      <c r="U104" s="97" t="s">
        <v>390</v>
      </c>
      <c r="V104" s="93"/>
    </row>
    <row r="105" spans="1:22" ht="36.75" customHeight="1">
      <c r="A105" s="44">
        <v>1353</v>
      </c>
      <c r="B105" s="98" t="s">
        <v>391</v>
      </c>
      <c r="C105" s="44"/>
      <c r="D105" s="95">
        <v>2537</v>
      </c>
      <c r="E105" s="95">
        <v>2537</v>
      </c>
      <c r="F105" s="27" t="s">
        <v>390</v>
      </c>
      <c r="G105" s="97">
        <v>10600</v>
      </c>
      <c r="H105" s="97">
        <v>10600</v>
      </c>
      <c r="I105" s="97" t="s">
        <v>390</v>
      </c>
      <c r="J105" s="11">
        <v>6000</v>
      </c>
      <c r="K105" s="11">
        <v>6000</v>
      </c>
      <c r="L105" s="97" t="s">
        <v>390</v>
      </c>
      <c r="M105" s="108">
        <v>-4600</v>
      </c>
      <c r="N105" s="108">
        <v>-4600</v>
      </c>
      <c r="O105" s="108" t="s">
        <v>390</v>
      </c>
      <c r="P105" s="11">
        <v>6000</v>
      </c>
      <c r="Q105" s="11">
        <v>6000</v>
      </c>
      <c r="R105" s="97" t="s">
        <v>390</v>
      </c>
      <c r="S105" s="11">
        <v>6000</v>
      </c>
      <c r="T105" s="11">
        <v>4000</v>
      </c>
      <c r="U105" s="97" t="s">
        <v>390</v>
      </c>
      <c r="V105" s="93"/>
    </row>
    <row r="106" spans="1:22" s="145" customFormat="1" ht="50.25" customHeight="1">
      <c r="A106" s="25" t="s">
        <v>158</v>
      </c>
      <c r="B106" s="26" t="s">
        <v>185</v>
      </c>
      <c r="C106" s="27" t="s">
        <v>159</v>
      </c>
      <c r="D106" s="25">
        <v>3560.4</v>
      </c>
      <c r="E106" s="25">
        <v>3560.4</v>
      </c>
      <c r="F106" s="25" t="s">
        <v>390</v>
      </c>
      <c r="G106" s="100">
        <v>5000</v>
      </c>
      <c r="H106" s="100">
        <v>5000</v>
      </c>
      <c r="I106" s="100" t="s">
        <v>390</v>
      </c>
      <c r="J106" s="102">
        <f>J108+J109</f>
        <v>5000</v>
      </c>
      <c r="K106" s="102">
        <f>K108+K109</f>
        <v>5000</v>
      </c>
      <c r="L106" s="100" t="s">
        <v>390</v>
      </c>
      <c r="M106" s="108">
        <v>0</v>
      </c>
      <c r="N106" s="108">
        <v>0</v>
      </c>
      <c r="O106" s="108" t="s">
        <v>390</v>
      </c>
      <c r="P106" s="102">
        <f>P108+P109</f>
        <v>5000</v>
      </c>
      <c r="Q106" s="102">
        <f>Q108+Q109</f>
        <v>5000</v>
      </c>
      <c r="R106" s="100" t="s">
        <v>390</v>
      </c>
      <c r="S106" s="102">
        <f>S108+S109</f>
        <v>5000</v>
      </c>
      <c r="T106" s="102">
        <f>T108+T109</f>
        <v>5000</v>
      </c>
      <c r="U106" s="100" t="s">
        <v>390</v>
      </c>
      <c r="V106" s="27"/>
    </row>
    <row r="107" spans="1:22" ht="19.5" customHeight="1">
      <c r="A107" s="44"/>
      <c r="B107" s="92" t="s">
        <v>5</v>
      </c>
      <c r="C107" s="44"/>
      <c r="D107" s="27"/>
      <c r="E107" s="27"/>
      <c r="F107" s="27"/>
      <c r="G107" s="97"/>
      <c r="H107" s="97"/>
      <c r="I107" s="97"/>
      <c r="J107" s="11"/>
      <c r="K107" s="11"/>
      <c r="L107" s="97"/>
      <c r="M107" s="108">
        <v>0</v>
      </c>
      <c r="N107" s="108">
        <v>0</v>
      </c>
      <c r="O107" s="108">
        <v>0</v>
      </c>
      <c r="P107" s="45"/>
      <c r="Q107" s="45"/>
      <c r="R107" s="97"/>
      <c r="S107" s="45"/>
      <c r="T107" s="45"/>
      <c r="U107" s="97"/>
      <c r="V107" s="93"/>
    </row>
    <row r="108" spans="1:22" ht="45.75" customHeight="1">
      <c r="A108" s="44" t="s">
        <v>160</v>
      </c>
      <c r="B108" s="92" t="s">
        <v>161</v>
      </c>
      <c r="C108" s="44" t="s">
        <v>10</v>
      </c>
      <c r="D108" s="27">
        <v>3560.4</v>
      </c>
      <c r="E108" s="27">
        <v>3560.4</v>
      </c>
      <c r="F108" s="27" t="s">
        <v>390</v>
      </c>
      <c r="G108" s="97">
        <v>5000</v>
      </c>
      <c r="H108" s="97">
        <v>5000</v>
      </c>
      <c r="I108" s="97" t="s">
        <v>390</v>
      </c>
      <c r="J108" s="11">
        <f>K108</f>
        <v>5000</v>
      </c>
      <c r="K108" s="11">
        <v>5000</v>
      </c>
      <c r="L108" s="97" t="s">
        <v>390</v>
      </c>
      <c r="M108" s="108">
        <v>0</v>
      </c>
      <c r="N108" s="108">
        <v>0</v>
      </c>
      <c r="O108" s="108" t="s">
        <v>390</v>
      </c>
      <c r="P108" s="11">
        <f>Q108</f>
        <v>5000</v>
      </c>
      <c r="Q108" s="11">
        <v>5000</v>
      </c>
      <c r="R108" s="97" t="s">
        <v>390</v>
      </c>
      <c r="S108" s="11">
        <f>T108</f>
        <v>5000</v>
      </c>
      <c r="T108" s="11">
        <v>5000</v>
      </c>
      <c r="U108" s="97" t="s">
        <v>390</v>
      </c>
      <c r="V108" s="93"/>
    </row>
    <row r="109" spans="1:22" ht="38.25" customHeight="1">
      <c r="A109" s="44" t="s">
        <v>162</v>
      </c>
      <c r="B109" s="92" t="s">
        <v>163</v>
      </c>
      <c r="C109" s="44" t="s">
        <v>10</v>
      </c>
      <c r="D109" s="27"/>
      <c r="E109" s="27"/>
      <c r="F109" s="27"/>
      <c r="G109" s="97">
        <v>0</v>
      </c>
      <c r="H109" s="97">
        <v>0</v>
      </c>
      <c r="I109" s="97" t="s">
        <v>390</v>
      </c>
      <c r="J109" s="11">
        <f>K109</f>
        <v>0</v>
      </c>
      <c r="K109" s="11">
        <v>0</v>
      </c>
      <c r="L109" s="97" t="s">
        <v>390</v>
      </c>
      <c r="M109" s="108">
        <v>0</v>
      </c>
      <c r="N109" s="108">
        <v>0</v>
      </c>
      <c r="O109" s="108" t="s">
        <v>390</v>
      </c>
      <c r="P109" s="11">
        <v>0</v>
      </c>
      <c r="Q109" s="11">
        <v>0</v>
      </c>
      <c r="R109" s="97" t="s">
        <v>390</v>
      </c>
      <c r="S109" s="11">
        <v>0</v>
      </c>
      <c r="T109" s="11">
        <v>0</v>
      </c>
      <c r="U109" s="97" t="s">
        <v>390</v>
      </c>
      <c r="V109" s="93"/>
    </row>
    <row r="110" spans="1:22" s="145" customFormat="1" ht="50.25" customHeight="1">
      <c r="A110" s="25" t="s">
        <v>164</v>
      </c>
      <c r="B110" s="26" t="s">
        <v>165</v>
      </c>
      <c r="C110" s="27" t="s">
        <v>166</v>
      </c>
      <c r="D110" s="25">
        <v>33748.4</v>
      </c>
      <c r="E110" s="25">
        <v>33748.4</v>
      </c>
      <c r="F110" s="25" t="s">
        <v>390</v>
      </c>
      <c r="G110" s="100">
        <v>101976.104</v>
      </c>
      <c r="H110" s="100">
        <v>101976.104</v>
      </c>
      <c r="I110" s="100" t="s">
        <v>390</v>
      </c>
      <c r="J110" s="102">
        <f>J112</f>
        <v>120000</v>
      </c>
      <c r="K110" s="102">
        <f>K112</f>
        <v>120000</v>
      </c>
      <c r="L110" s="100" t="s">
        <v>390</v>
      </c>
      <c r="M110" s="108">
        <v>18023.895999999993</v>
      </c>
      <c r="N110" s="108">
        <v>18023.895999999993</v>
      </c>
      <c r="O110" s="108" t="s">
        <v>390</v>
      </c>
      <c r="P110" s="102">
        <f>P112</f>
        <v>120000</v>
      </c>
      <c r="Q110" s="102">
        <f>Q112</f>
        <v>120000</v>
      </c>
      <c r="R110" s="100" t="s">
        <v>390</v>
      </c>
      <c r="S110" s="102">
        <f>S112</f>
        <v>120000</v>
      </c>
      <c r="T110" s="102">
        <f>T112</f>
        <v>120000</v>
      </c>
      <c r="U110" s="100" t="s">
        <v>390</v>
      </c>
      <c r="V110" s="27"/>
    </row>
    <row r="111" spans="1:22" ht="20.25" customHeight="1">
      <c r="A111" s="44"/>
      <c r="B111" s="92" t="s">
        <v>5</v>
      </c>
      <c r="C111" s="44"/>
      <c r="D111" s="27"/>
      <c r="E111" s="27"/>
      <c r="F111" s="27"/>
      <c r="G111" s="44"/>
      <c r="H111" s="44"/>
      <c r="I111" s="44"/>
      <c r="J111" s="11"/>
      <c r="K111" s="11"/>
      <c r="L111" s="44"/>
      <c r="M111" s="108">
        <v>0</v>
      </c>
      <c r="N111" s="108">
        <v>0</v>
      </c>
      <c r="O111" s="108">
        <v>0</v>
      </c>
      <c r="P111" s="45"/>
      <c r="Q111" s="45"/>
      <c r="R111" s="44"/>
      <c r="S111" s="45"/>
      <c r="T111" s="45"/>
      <c r="U111" s="44"/>
      <c r="V111" s="93"/>
    </row>
    <row r="112" spans="1:22" ht="63">
      <c r="A112" s="44" t="s">
        <v>167</v>
      </c>
      <c r="B112" s="92" t="s">
        <v>168</v>
      </c>
      <c r="C112" s="44" t="s">
        <v>10</v>
      </c>
      <c r="D112" s="27">
        <v>33748.4</v>
      </c>
      <c r="E112" s="27">
        <v>33748.4</v>
      </c>
      <c r="F112" s="27">
        <v>33748.4</v>
      </c>
      <c r="G112" s="97">
        <v>101976.104</v>
      </c>
      <c r="H112" s="97">
        <v>101976.104</v>
      </c>
      <c r="I112" s="97" t="s">
        <v>390</v>
      </c>
      <c r="J112" s="11">
        <f>K112</f>
        <v>120000</v>
      </c>
      <c r="K112" s="11">
        <v>120000</v>
      </c>
      <c r="L112" s="97" t="s">
        <v>390</v>
      </c>
      <c r="M112" s="108">
        <v>18023.895999999993</v>
      </c>
      <c r="N112" s="108">
        <v>18023.895999999993</v>
      </c>
      <c r="O112" s="108" t="s">
        <v>390</v>
      </c>
      <c r="P112" s="11">
        <f>Q112</f>
        <v>120000</v>
      </c>
      <c r="Q112" s="11">
        <v>120000</v>
      </c>
      <c r="R112" s="97" t="s">
        <v>390</v>
      </c>
      <c r="S112" s="11">
        <f>T112</f>
        <v>120000</v>
      </c>
      <c r="T112" s="11">
        <v>120000</v>
      </c>
      <c r="U112" s="97" t="s">
        <v>390</v>
      </c>
      <c r="V112" s="93"/>
    </row>
    <row r="113" spans="1:22" s="145" customFormat="1" ht="42.75" customHeight="1">
      <c r="A113" s="25" t="s">
        <v>169</v>
      </c>
      <c r="B113" s="26" t="s">
        <v>170</v>
      </c>
      <c r="C113" s="27" t="s">
        <v>171</v>
      </c>
      <c r="D113" s="103">
        <v>14640</v>
      </c>
      <c r="E113" s="25" t="s">
        <v>390</v>
      </c>
      <c r="F113" s="103">
        <v>14640</v>
      </c>
      <c r="G113" s="100">
        <v>37861.3349</v>
      </c>
      <c r="H113" s="100" t="s">
        <v>390</v>
      </c>
      <c r="I113" s="100">
        <v>37861.3349</v>
      </c>
      <c r="J113" s="102">
        <v>43000</v>
      </c>
      <c r="K113" s="102">
        <v>0</v>
      </c>
      <c r="L113" s="102">
        <v>43000</v>
      </c>
      <c r="M113" s="108">
        <v>5138.665099999998</v>
      </c>
      <c r="N113" s="108" t="s">
        <v>390</v>
      </c>
      <c r="O113" s="108">
        <v>5138.665099999998</v>
      </c>
      <c r="P113" s="102">
        <v>10000</v>
      </c>
      <c r="Q113" s="102">
        <v>0</v>
      </c>
      <c r="R113" s="102">
        <v>10000</v>
      </c>
      <c r="S113" s="101">
        <v>80000</v>
      </c>
      <c r="T113" s="101"/>
      <c r="U113" s="101">
        <v>80000</v>
      </c>
      <c r="V113" s="27"/>
    </row>
    <row r="114" spans="1:22" ht="20.25" customHeight="1">
      <c r="A114" s="44"/>
      <c r="B114" s="92" t="s">
        <v>5</v>
      </c>
      <c r="C114" s="44"/>
      <c r="D114" s="27"/>
      <c r="E114" s="27"/>
      <c r="F114" s="27"/>
      <c r="G114" s="97"/>
      <c r="H114" s="97"/>
      <c r="I114" s="97"/>
      <c r="J114" s="11"/>
      <c r="K114" s="11"/>
      <c r="L114" s="11"/>
      <c r="M114" s="108">
        <v>0</v>
      </c>
      <c r="N114" s="108">
        <v>0</v>
      </c>
      <c r="O114" s="108">
        <v>0</v>
      </c>
      <c r="P114" s="11"/>
      <c r="Q114" s="11"/>
      <c r="R114" s="11"/>
      <c r="S114" s="11"/>
      <c r="T114" s="11"/>
      <c r="U114" s="11"/>
      <c r="V114" s="93"/>
    </row>
    <row r="115" spans="1:22" ht="78.75" customHeight="1">
      <c r="A115" s="44" t="s">
        <v>172</v>
      </c>
      <c r="B115" s="92" t="s">
        <v>173</v>
      </c>
      <c r="C115" s="44"/>
      <c r="D115" s="97">
        <v>0</v>
      </c>
      <c r="E115" s="97" t="s">
        <v>390</v>
      </c>
      <c r="F115" s="97">
        <v>0</v>
      </c>
      <c r="G115" s="97">
        <v>0</v>
      </c>
      <c r="H115" s="97" t="s">
        <v>390</v>
      </c>
      <c r="I115" s="97">
        <v>0</v>
      </c>
      <c r="J115" s="97">
        <v>0</v>
      </c>
      <c r="K115" s="97" t="s">
        <v>390</v>
      </c>
      <c r="L115" s="97">
        <v>0</v>
      </c>
      <c r="M115" s="108">
        <v>0</v>
      </c>
      <c r="N115" s="108" t="s">
        <v>390</v>
      </c>
      <c r="O115" s="108">
        <v>0</v>
      </c>
      <c r="P115" s="97">
        <v>0</v>
      </c>
      <c r="Q115" s="97" t="s">
        <v>390</v>
      </c>
      <c r="R115" s="97">
        <v>0</v>
      </c>
      <c r="S115" s="97">
        <v>0</v>
      </c>
      <c r="T115" s="97" t="s">
        <v>390</v>
      </c>
      <c r="U115" s="97">
        <v>0</v>
      </c>
      <c r="V115" s="93"/>
    </row>
    <row r="116" spans="1:22" ht="69" customHeight="1">
      <c r="A116" s="44" t="s">
        <v>388</v>
      </c>
      <c r="B116" s="98" t="s">
        <v>389</v>
      </c>
      <c r="C116" s="44"/>
      <c r="D116" s="95">
        <v>14640</v>
      </c>
      <c r="E116" s="27" t="s">
        <v>390</v>
      </c>
      <c r="F116" s="95">
        <v>14640</v>
      </c>
      <c r="G116" s="97">
        <v>37861.3349</v>
      </c>
      <c r="H116" s="97" t="s">
        <v>390</v>
      </c>
      <c r="I116" s="97">
        <v>37861.3349</v>
      </c>
      <c r="J116" s="11">
        <v>43000</v>
      </c>
      <c r="K116" s="11">
        <v>0</v>
      </c>
      <c r="L116" s="11">
        <v>43000</v>
      </c>
      <c r="M116" s="108">
        <v>5138.665099999998</v>
      </c>
      <c r="N116" s="108" t="s">
        <v>390</v>
      </c>
      <c r="O116" s="108">
        <v>5138.665099999998</v>
      </c>
      <c r="P116" s="11">
        <v>10000</v>
      </c>
      <c r="Q116" s="11">
        <v>0</v>
      </c>
      <c r="R116" s="11">
        <v>10000</v>
      </c>
      <c r="S116" s="23">
        <v>80000</v>
      </c>
      <c r="T116" s="23"/>
      <c r="U116" s="23">
        <v>80000</v>
      </c>
      <c r="V116" s="93"/>
    </row>
    <row r="117" spans="1:22" s="145" customFormat="1" ht="42" customHeight="1">
      <c r="A117" s="25" t="s">
        <v>174</v>
      </c>
      <c r="B117" s="26" t="s">
        <v>175</v>
      </c>
      <c r="C117" s="27" t="s">
        <v>176</v>
      </c>
      <c r="D117" s="25">
        <v>21161.5</v>
      </c>
      <c r="E117" s="25">
        <v>21161.5</v>
      </c>
      <c r="F117" s="25">
        <v>0</v>
      </c>
      <c r="G117" s="100">
        <v>29500</v>
      </c>
      <c r="H117" s="100">
        <v>29500</v>
      </c>
      <c r="I117" s="100">
        <v>0</v>
      </c>
      <c r="J117" s="102">
        <f>K117+L117</f>
        <v>32500</v>
      </c>
      <c r="K117" s="102">
        <f>K121</f>
        <v>32500</v>
      </c>
      <c r="L117" s="102">
        <v>0</v>
      </c>
      <c r="M117" s="108">
        <v>3000</v>
      </c>
      <c r="N117" s="108">
        <v>3000</v>
      </c>
      <c r="O117" s="108">
        <v>0</v>
      </c>
      <c r="P117" s="102">
        <f>Q117+R117</f>
        <v>33500</v>
      </c>
      <c r="Q117" s="102">
        <f>Q121</f>
        <v>33500</v>
      </c>
      <c r="R117" s="102">
        <v>0</v>
      </c>
      <c r="S117" s="102">
        <f>T117+U117</f>
        <v>34500</v>
      </c>
      <c r="T117" s="102">
        <f>T121</f>
        <v>34500</v>
      </c>
      <c r="U117" s="102">
        <v>0</v>
      </c>
      <c r="V117" s="27"/>
    </row>
    <row r="118" spans="1:22" ht="12.75" customHeight="1">
      <c r="A118" s="44"/>
      <c r="B118" s="92" t="s">
        <v>5</v>
      </c>
      <c r="C118" s="44"/>
      <c r="D118" s="27"/>
      <c r="E118" s="27"/>
      <c r="F118" s="27"/>
      <c r="G118" s="97"/>
      <c r="H118" s="97"/>
      <c r="I118" s="97"/>
      <c r="J118" s="11"/>
      <c r="K118" s="11"/>
      <c r="L118" s="11"/>
      <c r="M118" s="108">
        <v>0</v>
      </c>
      <c r="N118" s="108">
        <v>0</v>
      </c>
      <c r="O118" s="108">
        <v>0</v>
      </c>
      <c r="P118" s="11"/>
      <c r="Q118" s="11"/>
      <c r="R118" s="11"/>
      <c r="S118" s="11"/>
      <c r="T118" s="11"/>
      <c r="U118" s="11"/>
      <c r="V118" s="93"/>
    </row>
    <row r="119" spans="1:22" ht="26.25" customHeight="1">
      <c r="A119" s="44" t="s">
        <v>177</v>
      </c>
      <c r="B119" s="92" t="s">
        <v>178</v>
      </c>
      <c r="C119" s="44" t="s">
        <v>10</v>
      </c>
      <c r="D119" s="97">
        <v>0</v>
      </c>
      <c r="E119" s="97" t="s">
        <v>390</v>
      </c>
      <c r="F119" s="97">
        <v>0</v>
      </c>
      <c r="G119" s="97">
        <v>0</v>
      </c>
      <c r="H119" s="97" t="s">
        <v>390</v>
      </c>
      <c r="I119" s="97">
        <v>0</v>
      </c>
      <c r="J119" s="97">
        <v>0</v>
      </c>
      <c r="K119" s="97" t="s">
        <v>390</v>
      </c>
      <c r="L119" s="97">
        <v>0</v>
      </c>
      <c r="M119" s="108">
        <v>0</v>
      </c>
      <c r="N119" s="108" t="s">
        <v>390</v>
      </c>
      <c r="O119" s="108">
        <v>0</v>
      </c>
      <c r="P119" s="11">
        <v>0</v>
      </c>
      <c r="Q119" s="97" t="s">
        <v>390</v>
      </c>
      <c r="R119" s="11">
        <v>0</v>
      </c>
      <c r="S119" s="11">
        <v>0</v>
      </c>
      <c r="T119" s="97" t="s">
        <v>390</v>
      </c>
      <c r="U119" s="11">
        <v>0</v>
      </c>
      <c r="V119" s="93"/>
    </row>
    <row r="120" spans="1:22" ht="27" customHeight="1">
      <c r="A120" s="44" t="s">
        <v>179</v>
      </c>
      <c r="B120" s="92" t="s">
        <v>180</v>
      </c>
      <c r="C120" s="44" t="s">
        <v>10</v>
      </c>
      <c r="D120" s="97">
        <v>0</v>
      </c>
      <c r="E120" s="97" t="s">
        <v>390</v>
      </c>
      <c r="F120" s="97">
        <v>0</v>
      </c>
      <c r="G120" s="97">
        <v>0</v>
      </c>
      <c r="H120" s="97" t="s">
        <v>390</v>
      </c>
      <c r="I120" s="97">
        <v>0</v>
      </c>
      <c r="J120" s="97">
        <v>0</v>
      </c>
      <c r="K120" s="97" t="s">
        <v>390</v>
      </c>
      <c r="L120" s="97">
        <v>0</v>
      </c>
      <c r="M120" s="108">
        <v>0</v>
      </c>
      <c r="N120" s="108" t="s">
        <v>390</v>
      </c>
      <c r="O120" s="108">
        <v>0</v>
      </c>
      <c r="P120" s="11">
        <v>0</v>
      </c>
      <c r="Q120" s="97" t="s">
        <v>390</v>
      </c>
      <c r="R120" s="11">
        <v>0</v>
      </c>
      <c r="S120" s="11">
        <v>0</v>
      </c>
      <c r="T120" s="97" t="s">
        <v>390</v>
      </c>
      <c r="U120" s="11">
        <v>0</v>
      </c>
      <c r="V120" s="93"/>
    </row>
    <row r="121" spans="1:22" ht="39.75" customHeight="1">
      <c r="A121" s="44" t="s">
        <v>181</v>
      </c>
      <c r="B121" s="92" t="s">
        <v>182</v>
      </c>
      <c r="C121" s="44" t="s">
        <v>10</v>
      </c>
      <c r="D121" s="27">
        <v>21161.5</v>
      </c>
      <c r="E121" s="27">
        <v>21161.5</v>
      </c>
      <c r="F121" s="27">
        <v>0</v>
      </c>
      <c r="G121" s="97">
        <v>29500</v>
      </c>
      <c r="H121" s="97">
        <v>29500</v>
      </c>
      <c r="I121" s="99">
        <v>0</v>
      </c>
      <c r="J121" s="11">
        <f>K121</f>
        <v>32500</v>
      </c>
      <c r="K121" s="11">
        <v>32500</v>
      </c>
      <c r="L121" s="11">
        <v>0</v>
      </c>
      <c r="M121" s="108">
        <v>3000</v>
      </c>
      <c r="N121" s="108">
        <v>3000</v>
      </c>
      <c r="O121" s="108">
        <v>0</v>
      </c>
      <c r="P121" s="11">
        <f>Q121</f>
        <v>33500</v>
      </c>
      <c r="Q121" s="11">
        <v>33500</v>
      </c>
      <c r="R121" s="11">
        <v>0</v>
      </c>
      <c r="S121" s="11">
        <f>T121</f>
        <v>34500</v>
      </c>
      <c r="T121" s="11">
        <v>34500</v>
      </c>
      <c r="U121" s="11">
        <v>0</v>
      </c>
      <c r="V121" s="93"/>
    </row>
    <row r="122" spans="1:21" ht="10.5">
      <c r="A122" s="34"/>
      <c r="I122" s="34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0.5">
      <c r="A123" s="34"/>
      <c r="I123" s="34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0.5">
      <c r="A124" s="34"/>
      <c r="I124" s="34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</sheetData>
  <sheetProtection/>
  <autoFilter ref="A17:V121"/>
  <mergeCells count="35">
    <mergeCell ref="A12:U12"/>
    <mergeCell ref="K15:L15"/>
    <mergeCell ref="T15:U15"/>
    <mergeCell ref="S15:S16"/>
    <mergeCell ref="E15:F15"/>
    <mergeCell ref="G15:G16"/>
    <mergeCell ref="B14:B16"/>
    <mergeCell ref="P14:R14"/>
    <mergeCell ref="S14:U14"/>
    <mergeCell ref="A14:A16"/>
    <mergeCell ref="J14:L14"/>
    <mergeCell ref="C14:C16"/>
    <mergeCell ref="M14:O14"/>
    <mergeCell ref="M15:M16"/>
    <mergeCell ref="N15:O15"/>
    <mergeCell ref="D15:D16"/>
    <mergeCell ref="D14:F14"/>
    <mergeCell ref="G14:I14"/>
    <mergeCell ref="V22:V29"/>
    <mergeCell ref="V50:V53"/>
    <mergeCell ref="V15:V16"/>
    <mergeCell ref="H15:I15"/>
    <mergeCell ref="Q15:R15"/>
    <mergeCell ref="J15:J16"/>
    <mergeCell ref="P15:P16"/>
    <mergeCell ref="S2:V2"/>
    <mergeCell ref="T3:V3"/>
    <mergeCell ref="S4:V4"/>
    <mergeCell ref="V69:V71"/>
    <mergeCell ref="V72:V74"/>
    <mergeCell ref="V82:V84"/>
    <mergeCell ref="V54:V68"/>
    <mergeCell ref="S8:V8"/>
    <mergeCell ref="T9:V9"/>
    <mergeCell ref="S10:V10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zoomScale="120" zoomScaleNormal="120" zoomScalePageLayoutView="0" workbookViewId="0" topLeftCell="A1">
      <pane xSplit="3" ySplit="16" topLeftCell="Q1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V4" sqref="V4"/>
    </sheetView>
  </sheetViews>
  <sheetFormatPr defaultColWidth="22.00390625" defaultRowHeight="12"/>
  <cols>
    <col min="1" max="1" width="22.00390625" style="110" customWidth="1"/>
    <col min="2" max="2" width="22.00390625" style="111" customWidth="1"/>
    <col min="3" max="3" width="8.421875" style="154" customWidth="1"/>
    <col min="4" max="4" width="15.28125" style="110" customWidth="1"/>
    <col min="5" max="5" width="16.00390625" style="110" customWidth="1"/>
    <col min="6" max="6" width="14.8515625" style="110" customWidth="1"/>
    <col min="7" max="7" width="13.421875" style="110" customWidth="1"/>
    <col min="8" max="8" width="13.8515625" style="110" customWidth="1"/>
    <col min="9" max="9" width="10.421875" style="110" customWidth="1"/>
    <col min="10" max="10" width="11.28125" style="83" customWidth="1"/>
    <col min="11" max="11" width="14.00390625" style="83" customWidth="1"/>
    <col min="12" max="12" width="13.7109375" style="83" customWidth="1"/>
    <col min="13" max="13" width="12.140625" style="83" customWidth="1"/>
    <col min="14" max="14" width="13.00390625" style="83" customWidth="1"/>
    <col min="15" max="15" width="11.421875" style="83" customWidth="1"/>
    <col min="16" max="16" width="11.28125" style="83" customWidth="1"/>
    <col min="17" max="18" width="22.00390625" style="83" customWidth="1"/>
    <col min="19" max="19" width="17.00390625" style="33" customWidth="1"/>
    <col min="20" max="20" width="17.421875" style="33" customWidth="1"/>
    <col min="21" max="21" width="18.421875" style="33" customWidth="1"/>
    <col min="22" max="16384" width="22.00390625" style="144" customWidth="1"/>
  </cols>
  <sheetData>
    <row r="1" spans="2:22" ht="13.5">
      <c r="B1" s="90"/>
      <c r="C1" s="34"/>
      <c r="D1" s="91"/>
      <c r="E1" s="91"/>
      <c r="F1" s="91"/>
      <c r="G1" s="34"/>
      <c r="H1" s="34"/>
      <c r="J1" s="33"/>
      <c r="K1" s="33"/>
      <c r="L1" s="33"/>
      <c r="M1" s="33"/>
      <c r="N1" s="33"/>
      <c r="O1" s="33"/>
      <c r="P1" s="33"/>
      <c r="Q1" s="33"/>
      <c r="R1" s="33"/>
      <c r="S1" s="142"/>
      <c r="T1" s="141"/>
      <c r="U1" s="143"/>
      <c r="V1" s="140" t="s">
        <v>531</v>
      </c>
    </row>
    <row r="2" spans="2:22" ht="13.5">
      <c r="B2" s="90"/>
      <c r="C2" s="34"/>
      <c r="D2" s="91"/>
      <c r="E2" s="91"/>
      <c r="F2" s="91"/>
      <c r="G2" s="34"/>
      <c r="H2" s="34"/>
      <c r="J2" s="33"/>
      <c r="K2" s="33"/>
      <c r="L2" s="33"/>
      <c r="M2" s="33"/>
      <c r="N2" s="33"/>
      <c r="O2" s="33"/>
      <c r="P2" s="33"/>
      <c r="Q2" s="33"/>
      <c r="R2" s="33"/>
      <c r="S2" s="164" t="s">
        <v>528</v>
      </c>
      <c r="T2" s="164"/>
      <c r="U2" s="164"/>
      <c r="V2" s="165"/>
    </row>
    <row r="3" spans="2:22" ht="13.5">
      <c r="B3" s="90"/>
      <c r="C3" s="34"/>
      <c r="D3" s="91"/>
      <c r="E3" s="91"/>
      <c r="F3" s="91"/>
      <c r="G3" s="34"/>
      <c r="H3" s="34"/>
      <c r="J3" s="33"/>
      <c r="K3" s="33"/>
      <c r="L3" s="33"/>
      <c r="M3" s="33"/>
      <c r="N3" s="33"/>
      <c r="O3" s="33"/>
      <c r="P3" s="33"/>
      <c r="Q3" s="33"/>
      <c r="R3" s="33"/>
      <c r="S3" s="142"/>
      <c r="T3" s="164" t="s">
        <v>529</v>
      </c>
      <c r="U3" s="164"/>
      <c r="V3" s="164"/>
    </row>
    <row r="4" spans="2:22" ht="13.5">
      <c r="B4" s="90"/>
      <c r="C4" s="34"/>
      <c r="D4" s="91"/>
      <c r="E4" s="91"/>
      <c r="F4" s="91"/>
      <c r="G4" s="34"/>
      <c r="H4" s="34"/>
      <c r="J4" s="33"/>
      <c r="K4" s="33"/>
      <c r="L4" s="33"/>
      <c r="M4" s="33"/>
      <c r="N4" s="33"/>
      <c r="O4" s="33"/>
      <c r="P4" s="33"/>
      <c r="Q4" s="33"/>
      <c r="R4" s="33"/>
      <c r="S4" s="144"/>
      <c r="T4" s="140"/>
      <c r="U4" s="140"/>
      <c r="V4" s="140" t="s">
        <v>534</v>
      </c>
    </row>
    <row r="6" spans="2:22" ht="13.5">
      <c r="B6" s="90"/>
      <c r="C6" s="34"/>
      <c r="D6" s="91"/>
      <c r="E6" s="91"/>
      <c r="F6" s="91"/>
      <c r="G6" s="34"/>
      <c r="H6" s="34"/>
      <c r="J6" s="33"/>
      <c r="K6" s="33"/>
      <c r="L6" s="33"/>
      <c r="M6" s="33"/>
      <c r="N6" s="33"/>
      <c r="O6" s="33"/>
      <c r="P6" s="33"/>
      <c r="Q6" s="33"/>
      <c r="R6" s="33"/>
      <c r="S6" s="142"/>
      <c r="T6" s="141"/>
      <c r="U6" s="143"/>
      <c r="V6" s="140" t="s">
        <v>531</v>
      </c>
    </row>
    <row r="7" spans="2:22" ht="13.5">
      <c r="B7" s="90"/>
      <c r="C7" s="34"/>
      <c r="D7" s="91"/>
      <c r="E7" s="91"/>
      <c r="F7" s="91"/>
      <c r="G7" s="34"/>
      <c r="H7" s="34"/>
      <c r="J7" s="33"/>
      <c r="K7" s="33"/>
      <c r="L7" s="33"/>
      <c r="M7" s="33"/>
      <c r="N7" s="33"/>
      <c r="O7" s="33"/>
      <c r="P7" s="33"/>
      <c r="Q7" s="33"/>
      <c r="R7" s="33"/>
      <c r="S7" s="164" t="s">
        <v>528</v>
      </c>
      <c r="T7" s="164"/>
      <c r="U7" s="164"/>
      <c r="V7" s="165"/>
    </row>
    <row r="8" spans="2:22" ht="13.5">
      <c r="B8" s="90"/>
      <c r="C8" s="34"/>
      <c r="D8" s="91"/>
      <c r="E8" s="91"/>
      <c r="F8" s="91"/>
      <c r="G8" s="34"/>
      <c r="H8" s="34"/>
      <c r="J8" s="33"/>
      <c r="K8" s="33"/>
      <c r="L8" s="33"/>
      <c r="M8" s="33"/>
      <c r="N8" s="33"/>
      <c r="O8" s="33"/>
      <c r="P8" s="33"/>
      <c r="Q8" s="33"/>
      <c r="R8" s="33"/>
      <c r="S8" s="142"/>
      <c r="T8" s="164" t="s">
        <v>529</v>
      </c>
      <c r="U8" s="164"/>
      <c r="V8" s="164"/>
    </row>
    <row r="9" spans="2:22" ht="13.5">
      <c r="B9" s="90"/>
      <c r="C9" s="34"/>
      <c r="D9" s="91"/>
      <c r="E9" s="91"/>
      <c r="F9" s="91"/>
      <c r="G9" s="34"/>
      <c r="H9" s="34"/>
      <c r="J9" s="33"/>
      <c r="K9" s="33"/>
      <c r="L9" s="33"/>
      <c r="M9" s="33"/>
      <c r="N9" s="33"/>
      <c r="O9" s="33"/>
      <c r="P9" s="33"/>
      <c r="Q9" s="33"/>
      <c r="R9" s="33"/>
      <c r="S9" s="164" t="str">
        <f>1!$S$10</f>
        <v>2023 թվականի  հուլիսի 26-ի N 67-Ն որոշման</v>
      </c>
      <c r="T9" s="164"/>
      <c r="U9" s="164"/>
      <c r="V9" s="164"/>
    </row>
    <row r="11" spans="1:21" ht="15.75">
      <c r="A11" s="184" t="s">
        <v>526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22" ht="11.25" thickBot="1">
      <c r="A12" s="34"/>
      <c r="B12" s="90"/>
      <c r="C12" s="91"/>
      <c r="D12" s="34"/>
      <c r="E12" s="34"/>
      <c r="F12" s="34"/>
      <c r="G12" s="34"/>
      <c r="H12" s="34"/>
      <c r="I12" s="34"/>
      <c r="J12" s="24"/>
      <c r="K12" s="24"/>
      <c r="L12" s="24"/>
      <c r="M12" s="24"/>
      <c r="N12" s="24"/>
      <c r="O12" s="24"/>
      <c r="P12" s="24"/>
      <c r="Q12" s="24"/>
      <c r="R12" s="24"/>
      <c r="S12" s="20"/>
      <c r="T12" s="20"/>
      <c r="V12" s="29" t="s">
        <v>0</v>
      </c>
    </row>
    <row r="13" spans="1:22" ht="10.5">
      <c r="A13" s="182" t="s">
        <v>1</v>
      </c>
      <c r="B13" s="178" t="s">
        <v>326</v>
      </c>
      <c r="C13" s="181" t="s">
        <v>327</v>
      </c>
      <c r="D13" s="185" t="s">
        <v>383</v>
      </c>
      <c r="E13" s="185"/>
      <c r="F13" s="185"/>
      <c r="G13" s="185" t="s">
        <v>384</v>
      </c>
      <c r="H13" s="185"/>
      <c r="I13" s="185"/>
      <c r="J13" s="185" t="s">
        <v>183</v>
      </c>
      <c r="K13" s="185"/>
      <c r="L13" s="185"/>
      <c r="M13" s="180" t="s">
        <v>385</v>
      </c>
      <c r="N13" s="180"/>
      <c r="O13" s="180"/>
      <c r="P13" s="185" t="s">
        <v>184</v>
      </c>
      <c r="Q13" s="185"/>
      <c r="R13" s="185"/>
      <c r="S13" s="185" t="s">
        <v>386</v>
      </c>
      <c r="T13" s="185"/>
      <c r="U13" s="185"/>
      <c r="V13" s="58" t="s">
        <v>381</v>
      </c>
    </row>
    <row r="14" spans="1:22" ht="10.5">
      <c r="A14" s="183"/>
      <c r="B14" s="179"/>
      <c r="C14" s="172"/>
      <c r="D14" s="172" t="s">
        <v>4</v>
      </c>
      <c r="E14" s="172" t="s">
        <v>5</v>
      </c>
      <c r="F14" s="172"/>
      <c r="G14" s="172" t="s">
        <v>4</v>
      </c>
      <c r="H14" s="172" t="s">
        <v>5</v>
      </c>
      <c r="I14" s="172"/>
      <c r="J14" s="172" t="s">
        <v>4</v>
      </c>
      <c r="K14" s="172" t="s">
        <v>5</v>
      </c>
      <c r="L14" s="172"/>
      <c r="M14" s="172" t="s">
        <v>4</v>
      </c>
      <c r="N14" s="172" t="s">
        <v>5</v>
      </c>
      <c r="O14" s="172"/>
      <c r="P14" s="172" t="s">
        <v>4</v>
      </c>
      <c r="Q14" s="172" t="s">
        <v>5</v>
      </c>
      <c r="R14" s="172"/>
      <c r="S14" s="172" t="s">
        <v>4</v>
      </c>
      <c r="T14" s="172" t="s">
        <v>5</v>
      </c>
      <c r="U14" s="172"/>
      <c r="V14" s="177" t="s">
        <v>382</v>
      </c>
    </row>
    <row r="15" spans="1:22" ht="21">
      <c r="A15" s="183"/>
      <c r="B15" s="179"/>
      <c r="C15" s="172"/>
      <c r="D15" s="172"/>
      <c r="E15" s="21" t="s">
        <v>6</v>
      </c>
      <c r="F15" s="21" t="s">
        <v>7</v>
      </c>
      <c r="G15" s="172"/>
      <c r="H15" s="21" t="s">
        <v>6</v>
      </c>
      <c r="I15" s="21" t="s">
        <v>7</v>
      </c>
      <c r="J15" s="172"/>
      <c r="K15" s="21" t="s">
        <v>6</v>
      </c>
      <c r="L15" s="21" t="s">
        <v>7</v>
      </c>
      <c r="M15" s="172"/>
      <c r="N15" s="21" t="s">
        <v>6</v>
      </c>
      <c r="O15" s="21" t="s">
        <v>7</v>
      </c>
      <c r="P15" s="172"/>
      <c r="Q15" s="21" t="s">
        <v>6</v>
      </c>
      <c r="R15" s="21" t="s">
        <v>7</v>
      </c>
      <c r="S15" s="172"/>
      <c r="T15" s="21" t="s">
        <v>6</v>
      </c>
      <c r="U15" s="21" t="s">
        <v>7</v>
      </c>
      <c r="V15" s="177"/>
    </row>
    <row r="16" spans="1:22" ht="10.5">
      <c r="A16" s="47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28">
        <v>20</v>
      </c>
      <c r="U16" s="28">
        <v>21</v>
      </c>
      <c r="V16" s="30">
        <v>22</v>
      </c>
    </row>
    <row r="17" spans="1:22" s="145" customFormat="1" ht="10.5">
      <c r="A17" s="39">
        <v>8000</v>
      </c>
      <c r="B17" s="112" t="s">
        <v>346</v>
      </c>
      <c r="C17" s="27" t="s">
        <v>10</v>
      </c>
      <c r="D17" s="113">
        <v>-35851</v>
      </c>
      <c r="E17" s="113">
        <v>-17310.3</v>
      </c>
      <c r="F17" s="113">
        <v>-18540.8</v>
      </c>
      <c r="G17" s="147">
        <v>111521.8371</v>
      </c>
      <c r="H17" s="147">
        <v>0</v>
      </c>
      <c r="I17" s="147">
        <v>111521.8371</v>
      </c>
      <c r="J17" s="114">
        <f>L17</f>
        <v>148000</v>
      </c>
      <c r="K17" s="12">
        <v>0</v>
      </c>
      <c r="L17" s="12">
        <f>L21+L30</f>
        <v>148000</v>
      </c>
      <c r="M17" s="115">
        <f>J17-G17</f>
        <v>36478.162899999996</v>
      </c>
      <c r="N17" s="115">
        <f>K17-H17</f>
        <v>0</v>
      </c>
      <c r="O17" s="115">
        <f>L17-I17</f>
        <v>36478.162899999996</v>
      </c>
      <c r="P17" s="114">
        <f>R17</f>
        <v>136000</v>
      </c>
      <c r="Q17" s="12">
        <v>0</v>
      </c>
      <c r="R17" s="12">
        <f>R21+R30</f>
        <v>136000</v>
      </c>
      <c r="S17" s="114">
        <f>U17</f>
        <v>165000</v>
      </c>
      <c r="T17" s="12">
        <v>0</v>
      </c>
      <c r="U17" s="12">
        <f>U21+U30</f>
        <v>165000</v>
      </c>
      <c r="V17" s="88" t="s">
        <v>499</v>
      </c>
    </row>
    <row r="18" spans="1:22" ht="10.5">
      <c r="A18" s="43"/>
      <c r="B18" s="92" t="s">
        <v>5</v>
      </c>
      <c r="C18" s="27"/>
      <c r="D18" s="116"/>
      <c r="E18" s="116"/>
      <c r="F18" s="116"/>
      <c r="G18" s="147">
        <v>0</v>
      </c>
      <c r="H18" s="147">
        <v>0</v>
      </c>
      <c r="I18" s="147">
        <v>0</v>
      </c>
      <c r="J18" s="115"/>
      <c r="K18" s="115"/>
      <c r="L18" s="115"/>
      <c r="M18" s="115">
        <f aca="true" t="shared" si="0" ref="M18:M72">J18-G18</f>
        <v>0</v>
      </c>
      <c r="N18" s="115">
        <f aca="true" t="shared" si="1" ref="N18:N72">K18-H18</f>
        <v>0</v>
      </c>
      <c r="O18" s="115">
        <f aca="true" t="shared" si="2" ref="O18:O70">L18-I18</f>
        <v>0</v>
      </c>
      <c r="P18" s="115"/>
      <c r="Q18" s="115"/>
      <c r="R18" s="115"/>
      <c r="S18" s="115"/>
      <c r="T18" s="115"/>
      <c r="U18" s="115"/>
      <c r="V18" s="117"/>
    </row>
    <row r="19" spans="1:22" s="145" customFormat="1" ht="21">
      <c r="A19" s="39" t="s">
        <v>347</v>
      </c>
      <c r="B19" s="112" t="s">
        <v>348</v>
      </c>
      <c r="C19" s="27" t="s">
        <v>10</v>
      </c>
      <c r="D19" s="113">
        <v>-35851</v>
      </c>
      <c r="E19" s="113">
        <v>-17310.3</v>
      </c>
      <c r="F19" s="113">
        <v>-18540.8</v>
      </c>
      <c r="G19" s="147">
        <v>111521.8371</v>
      </c>
      <c r="H19" s="147">
        <v>0</v>
      </c>
      <c r="I19" s="147">
        <v>111521.8371</v>
      </c>
      <c r="J19" s="118">
        <f>L19</f>
        <v>148000</v>
      </c>
      <c r="K19" s="13">
        <v>0</v>
      </c>
      <c r="L19" s="13">
        <f>L21+L30</f>
        <v>148000</v>
      </c>
      <c r="M19" s="115">
        <f t="shared" si="0"/>
        <v>36478.162899999996</v>
      </c>
      <c r="N19" s="115">
        <f t="shared" si="1"/>
        <v>0</v>
      </c>
      <c r="O19" s="115">
        <f t="shared" si="2"/>
        <v>36478.162899999996</v>
      </c>
      <c r="P19" s="118">
        <f>R19</f>
        <v>136000</v>
      </c>
      <c r="Q19" s="13">
        <v>0</v>
      </c>
      <c r="R19" s="13">
        <f>R21+R30</f>
        <v>136000</v>
      </c>
      <c r="S19" s="118">
        <f>U19</f>
        <v>165000</v>
      </c>
      <c r="T19" s="13">
        <v>0</v>
      </c>
      <c r="U19" s="13">
        <f>U21+U30</f>
        <v>165000</v>
      </c>
      <c r="V19" s="119"/>
    </row>
    <row r="20" spans="1:22" ht="10.5">
      <c r="A20" s="43"/>
      <c r="B20" s="92" t="s">
        <v>5</v>
      </c>
      <c r="C20" s="27"/>
      <c r="D20" s="116"/>
      <c r="E20" s="116"/>
      <c r="F20" s="116"/>
      <c r="G20" s="147">
        <v>0</v>
      </c>
      <c r="H20" s="147">
        <v>0</v>
      </c>
      <c r="I20" s="147">
        <v>0</v>
      </c>
      <c r="J20" s="115"/>
      <c r="K20" s="115"/>
      <c r="L20" s="115"/>
      <c r="M20" s="115">
        <f t="shared" si="0"/>
        <v>0</v>
      </c>
      <c r="N20" s="115">
        <f t="shared" si="1"/>
        <v>0</v>
      </c>
      <c r="O20" s="115">
        <f t="shared" si="2"/>
        <v>0</v>
      </c>
      <c r="P20" s="115"/>
      <c r="Q20" s="115"/>
      <c r="R20" s="115"/>
      <c r="S20" s="115"/>
      <c r="T20" s="115"/>
      <c r="U20" s="115"/>
      <c r="V20" s="117"/>
    </row>
    <row r="21" spans="1:22" s="145" customFormat="1" ht="21">
      <c r="A21" s="39" t="s">
        <v>349</v>
      </c>
      <c r="B21" s="112" t="s">
        <v>350</v>
      </c>
      <c r="C21" s="27" t="s">
        <v>10</v>
      </c>
      <c r="D21" s="120">
        <v>0</v>
      </c>
      <c r="E21" s="120">
        <v>0</v>
      </c>
      <c r="F21" s="120">
        <v>0</v>
      </c>
      <c r="G21" s="147">
        <v>0</v>
      </c>
      <c r="H21" s="147">
        <v>0</v>
      </c>
      <c r="I21" s="147">
        <v>0</v>
      </c>
      <c r="J21" s="120">
        <v>0</v>
      </c>
      <c r="K21" s="120">
        <v>0</v>
      </c>
      <c r="L21" s="120">
        <v>0</v>
      </c>
      <c r="M21" s="115">
        <f t="shared" si="0"/>
        <v>0</v>
      </c>
      <c r="N21" s="115">
        <f t="shared" si="1"/>
        <v>0</v>
      </c>
      <c r="O21" s="115">
        <f t="shared" si="2"/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/>
    </row>
    <row r="22" spans="1:22" ht="10.5">
      <c r="A22" s="43"/>
      <c r="B22" s="92" t="s">
        <v>5</v>
      </c>
      <c r="C22" s="27"/>
      <c r="D22" s="116"/>
      <c r="E22" s="116"/>
      <c r="F22" s="116"/>
      <c r="G22" s="147">
        <v>0</v>
      </c>
      <c r="H22" s="147">
        <v>0</v>
      </c>
      <c r="I22" s="147">
        <v>0</v>
      </c>
      <c r="J22" s="116"/>
      <c r="K22" s="116"/>
      <c r="L22" s="116"/>
      <c r="M22" s="115">
        <f t="shared" si="0"/>
        <v>0</v>
      </c>
      <c r="N22" s="115">
        <f t="shared" si="1"/>
        <v>0</v>
      </c>
      <c r="O22" s="115">
        <f t="shared" si="2"/>
        <v>0</v>
      </c>
      <c r="P22" s="116"/>
      <c r="Q22" s="116"/>
      <c r="R22" s="116"/>
      <c r="S22" s="116"/>
      <c r="T22" s="116"/>
      <c r="U22" s="116"/>
      <c r="V22" s="116"/>
    </row>
    <row r="23" spans="1:22" ht="31.5">
      <c r="A23" s="43" t="s">
        <v>351</v>
      </c>
      <c r="B23" s="92" t="s">
        <v>352</v>
      </c>
      <c r="C23" s="27" t="s">
        <v>10</v>
      </c>
      <c r="D23" s="120">
        <v>0</v>
      </c>
      <c r="E23" s="120">
        <v>0</v>
      </c>
      <c r="F23" s="120">
        <v>0</v>
      </c>
      <c r="G23" s="147">
        <v>0</v>
      </c>
      <c r="H23" s="147">
        <v>0</v>
      </c>
      <c r="I23" s="147">
        <v>0</v>
      </c>
      <c r="J23" s="120">
        <v>0</v>
      </c>
      <c r="K23" s="120">
        <v>0</v>
      </c>
      <c r="L23" s="120">
        <v>0</v>
      </c>
      <c r="M23" s="115">
        <f t="shared" si="0"/>
        <v>0</v>
      </c>
      <c r="N23" s="115">
        <f t="shared" si="1"/>
        <v>0</v>
      </c>
      <c r="O23" s="115">
        <f t="shared" si="2"/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/>
    </row>
    <row r="24" spans="1:22" ht="10.5">
      <c r="A24" s="43"/>
      <c r="B24" s="92" t="s">
        <v>5</v>
      </c>
      <c r="C24" s="27"/>
      <c r="D24" s="116"/>
      <c r="E24" s="116"/>
      <c r="F24" s="116"/>
      <c r="G24" s="116"/>
      <c r="H24" s="116"/>
      <c r="I24" s="116"/>
      <c r="J24" s="116"/>
      <c r="K24" s="116"/>
      <c r="L24" s="116"/>
      <c r="M24" s="115">
        <f t="shared" si="0"/>
        <v>0</v>
      </c>
      <c r="N24" s="115">
        <f t="shared" si="1"/>
        <v>0</v>
      </c>
      <c r="O24" s="115">
        <f t="shared" si="2"/>
        <v>0</v>
      </c>
      <c r="P24" s="116"/>
      <c r="Q24" s="116"/>
      <c r="R24" s="116"/>
      <c r="S24" s="116"/>
      <c r="T24" s="116"/>
      <c r="U24" s="116"/>
      <c r="V24" s="116"/>
    </row>
    <row r="25" spans="1:22" ht="10.5">
      <c r="A25" s="43" t="s">
        <v>345</v>
      </c>
      <c r="B25" s="92" t="s">
        <v>353</v>
      </c>
      <c r="C25" s="27" t="s">
        <v>10</v>
      </c>
      <c r="D25" s="120">
        <v>0</v>
      </c>
      <c r="E25" s="120">
        <v>0</v>
      </c>
      <c r="F25" s="120">
        <v>0</v>
      </c>
      <c r="G25" s="147">
        <v>0</v>
      </c>
      <c r="H25" s="147" t="s">
        <v>390</v>
      </c>
      <c r="I25" s="147">
        <v>0</v>
      </c>
      <c r="J25" s="120">
        <v>0</v>
      </c>
      <c r="K25" s="120">
        <v>0</v>
      </c>
      <c r="L25" s="120">
        <v>0</v>
      </c>
      <c r="M25" s="115">
        <f t="shared" si="0"/>
        <v>0</v>
      </c>
      <c r="N25" s="115">
        <v>0</v>
      </c>
      <c r="O25" s="115">
        <f t="shared" si="2"/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/>
    </row>
    <row r="26" spans="1:22" ht="10.5">
      <c r="A26" s="43"/>
      <c r="B26" s="92" t="s">
        <v>5</v>
      </c>
      <c r="C26" s="27"/>
      <c r="D26" s="116"/>
      <c r="E26" s="116"/>
      <c r="F26" s="116"/>
      <c r="G26" s="116"/>
      <c r="H26" s="116"/>
      <c r="I26" s="116"/>
      <c r="J26" s="116"/>
      <c r="K26" s="116"/>
      <c r="L26" s="116"/>
      <c r="M26" s="115">
        <f t="shared" si="0"/>
        <v>0</v>
      </c>
      <c r="N26" s="115">
        <f t="shared" si="1"/>
        <v>0</v>
      </c>
      <c r="O26" s="115">
        <f t="shared" si="2"/>
        <v>0</v>
      </c>
      <c r="P26" s="116"/>
      <c r="Q26" s="116"/>
      <c r="R26" s="116"/>
      <c r="S26" s="116"/>
      <c r="T26" s="116"/>
      <c r="U26" s="116"/>
      <c r="V26" s="116"/>
    </row>
    <row r="27" spans="1:22" ht="10.5">
      <c r="A27" s="43" t="s">
        <v>354</v>
      </c>
      <c r="B27" s="92" t="s">
        <v>355</v>
      </c>
      <c r="C27" s="27" t="s">
        <v>356</v>
      </c>
      <c r="D27" s="120">
        <v>0</v>
      </c>
      <c r="E27" s="120">
        <v>0</v>
      </c>
      <c r="F27" s="120">
        <v>0</v>
      </c>
      <c r="G27" s="147">
        <v>0</v>
      </c>
      <c r="H27" s="147" t="s">
        <v>390</v>
      </c>
      <c r="I27" s="147">
        <v>0</v>
      </c>
      <c r="J27" s="120">
        <v>0</v>
      </c>
      <c r="K27" s="120">
        <v>0</v>
      </c>
      <c r="L27" s="120">
        <v>0</v>
      </c>
      <c r="M27" s="115">
        <f t="shared" si="0"/>
        <v>0</v>
      </c>
      <c r="N27" s="115">
        <v>0</v>
      </c>
      <c r="O27" s="115">
        <f t="shared" si="2"/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/>
    </row>
    <row r="28" spans="1:22" ht="10.5">
      <c r="A28" s="43"/>
      <c r="B28" s="92" t="s">
        <v>197</v>
      </c>
      <c r="C28" s="27"/>
      <c r="D28" s="120">
        <v>0</v>
      </c>
      <c r="E28" s="120">
        <v>0</v>
      </c>
      <c r="F28" s="120">
        <v>0</v>
      </c>
      <c r="G28" s="116"/>
      <c r="H28" s="116"/>
      <c r="I28" s="116"/>
      <c r="J28" s="120">
        <v>0</v>
      </c>
      <c r="K28" s="120">
        <v>0</v>
      </c>
      <c r="L28" s="120">
        <v>0</v>
      </c>
      <c r="M28" s="115">
        <f t="shared" si="0"/>
        <v>0</v>
      </c>
      <c r="N28" s="115">
        <f t="shared" si="1"/>
        <v>0</v>
      </c>
      <c r="O28" s="115">
        <f t="shared" si="2"/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/>
    </row>
    <row r="29" spans="1:22" ht="10.5">
      <c r="A29" s="43" t="s">
        <v>357</v>
      </c>
      <c r="B29" s="121" t="s">
        <v>358</v>
      </c>
      <c r="C29" s="27" t="s">
        <v>10</v>
      </c>
      <c r="D29" s="120">
        <v>0</v>
      </c>
      <c r="E29" s="120">
        <v>0</v>
      </c>
      <c r="F29" s="120">
        <v>0</v>
      </c>
      <c r="G29" s="147">
        <v>0</v>
      </c>
      <c r="H29" s="147" t="s">
        <v>390</v>
      </c>
      <c r="I29" s="147">
        <v>0</v>
      </c>
      <c r="J29" s="120">
        <v>0</v>
      </c>
      <c r="K29" s="120">
        <v>0</v>
      </c>
      <c r="L29" s="120">
        <v>0</v>
      </c>
      <c r="M29" s="115">
        <f t="shared" si="0"/>
        <v>0</v>
      </c>
      <c r="N29" s="115">
        <v>0</v>
      </c>
      <c r="O29" s="115">
        <f t="shared" si="2"/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/>
    </row>
    <row r="30" spans="1:22" s="145" customFormat="1" ht="21">
      <c r="A30" s="39" t="s">
        <v>359</v>
      </c>
      <c r="B30" s="112" t="s">
        <v>360</v>
      </c>
      <c r="C30" s="27" t="s">
        <v>10</v>
      </c>
      <c r="D30" s="113">
        <v>-35851</v>
      </c>
      <c r="E30" s="113">
        <v>-17310.3</v>
      </c>
      <c r="F30" s="113">
        <v>-18540.8</v>
      </c>
      <c r="G30" s="147">
        <v>111521.8371</v>
      </c>
      <c r="H30" s="147">
        <v>0</v>
      </c>
      <c r="I30" s="147">
        <v>111521.8371</v>
      </c>
      <c r="J30" s="118">
        <f>L30</f>
        <v>148000</v>
      </c>
      <c r="K30" s="13">
        <v>0</v>
      </c>
      <c r="L30" s="13">
        <f>L35</f>
        <v>148000</v>
      </c>
      <c r="M30" s="115">
        <f t="shared" si="0"/>
        <v>36478.162899999996</v>
      </c>
      <c r="N30" s="115">
        <f t="shared" si="1"/>
        <v>0</v>
      </c>
      <c r="O30" s="115">
        <f t="shared" si="2"/>
        <v>36478.162899999996</v>
      </c>
      <c r="P30" s="118">
        <f>R30</f>
        <v>136000</v>
      </c>
      <c r="Q30" s="13">
        <v>0</v>
      </c>
      <c r="R30" s="13">
        <f>R35</f>
        <v>136000</v>
      </c>
      <c r="S30" s="118">
        <f>U30</f>
        <v>165000</v>
      </c>
      <c r="T30" s="13">
        <v>0</v>
      </c>
      <c r="U30" s="13">
        <f>U35</f>
        <v>165000</v>
      </c>
      <c r="V30" s="119"/>
    </row>
    <row r="31" spans="1:22" ht="10.5">
      <c r="A31" s="43"/>
      <c r="B31" s="92" t="s">
        <v>5</v>
      </c>
      <c r="C31" s="27"/>
      <c r="D31" s="116"/>
      <c r="E31" s="116"/>
      <c r="F31" s="116"/>
      <c r="G31" s="116"/>
      <c r="H31" s="116"/>
      <c r="I31" s="116"/>
      <c r="J31" s="115"/>
      <c r="K31" s="115"/>
      <c r="L31" s="115"/>
      <c r="M31" s="115">
        <f t="shared" si="0"/>
        <v>0</v>
      </c>
      <c r="N31" s="115">
        <f t="shared" si="1"/>
        <v>0</v>
      </c>
      <c r="O31" s="115">
        <f t="shared" si="2"/>
        <v>0</v>
      </c>
      <c r="P31" s="115"/>
      <c r="Q31" s="115"/>
      <c r="R31" s="115"/>
      <c r="S31" s="115"/>
      <c r="T31" s="115"/>
      <c r="U31" s="115"/>
      <c r="V31" s="117"/>
    </row>
    <row r="32" spans="1:22" ht="31.5">
      <c r="A32" s="43" t="s">
        <v>361</v>
      </c>
      <c r="B32" s="92" t="s">
        <v>362</v>
      </c>
      <c r="C32" s="27" t="s">
        <v>10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15">
        <f t="shared" si="0"/>
        <v>0</v>
      </c>
      <c r="N32" s="115">
        <f t="shared" si="1"/>
        <v>0</v>
      </c>
      <c r="O32" s="115">
        <f t="shared" si="2"/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/>
    </row>
    <row r="33" spans="1:22" ht="10.5">
      <c r="A33" s="43"/>
      <c r="B33" s="92" t="s">
        <v>5</v>
      </c>
      <c r="C33" s="27"/>
      <c r="D33" s="116"/>
      <c r="E33" s="116"/>
      <c r="F33" s="116"/>
      <c r="G33" s="116"/>
      <c r="H33" s="116"/>
      <c r="I33" s="116"/>
      <c r="J33" s="116"/>
      <c r="K33" s="116"/>
      <c r="L33" s="116"/>
      <c r="M33" s="115">
        <f t="shared" si="0"/>
        <v>0</v>
      </c>
      <c r="N33" s="115">
        <f t="shared" si="1"/>
        <v>0</v>
      </c>
      <c r="O33" s="115">
        <f t="shared" si="2"/>
        <v>0</v>
      </c>
      <c r="P33" s="116"/>
      <c r="Q33" s="116"/>
      <c r="R33" s="116"/>
      <c r="S33" s="116"/>
      <c r="T33" s="116"/>
      <c r="U33" s="116"/>
      <c r="V33" s="116"/>
    </row>
    <row r="34" spans="1:22" ht="42">
      <c r="A34" s="43" t="s">
        <v>363</v>
      </c>
      <c r="B34" s="121" t="s">
        <v>364</v>
      </c>
      <c r="C34" s="27" t="s">
        <v>365</v>
      </c>
      <c r="D34" s="147">
        <v>0</v>
      </c>
      <c r="E34" s="147" t="s">
        <v>390</v>
      </c>
      <c r="F34" s="147">
        <v>0</v>
      </c>
      <c r="G34" s="147">
        <v>0</v>
      </c>
      <c r="H34" s="147" t="s">
        <v>390</v>
      </c>
      <c r="I34" s="147">
        <v>0</v>
      </c>
      <c r="J34" s="147">
        <v>0</v>
      </c>
      <c r="K34" s="147" t="s">
        <v>390</v>
      </c>
      <c r="L34" s="147">
        <v>0</v>
      </c>
      <c r="M34" s="115">
        <f t="shared" si="0"/>
        <v>0</v>
      </c>
      <c r="N34" s="115">
        <v>0</v>
      </c>
      <c r="O34" s="115">
        <f t="shared" si="2"/>
        <v>0</v>
      </c>
      <c r="P34" s="147">
        <v>0</v>
      </c>
      <c r="Q34" s="147" t="s">
        <v>390</v>
      </c>
      <c r="R34" s="147">
        <v>0</v>
      </c>
      <c r="S34" s="147">
        <v>0</v>
      </c>
      <c r="T34" s="147" t="s">
        <v>390</v>
      </c>
      <c r="U34" s="147">
        <v>0</v>
      </c>
      <c r="V34" s="147"/>
    </row>
    <row r="35" spans="1:22" s="145" customFormat="1" ht="42">
      <c r="A35" s="39" t="s">
        <v>366</v>
      </c>
      <c r="B35" s="112" t="s">
        <v>367</v>
      </c>
      <c r="C35" s="27" t="s">
        <v>10</v>
      </c>
      <c r="D35" s="122">
        <v>85857.5</v>
      </c>
      <c r="E35" s="122">
        <v>0</v>
      </c>
      <c r="F35" s="122">
        <v>85857.5</v>
      </c>
      <c r="G35" s="147">
        <v>111521.8371</v>
      </c>
      <c r="H35" s="147">
        <v>0</v>
      </c>
      <c r="I35" s="147">
        <v>111521.8371</v>
      </c>
      <c r="J35" s="118">
        <f>K35+L35</f>
        <v>148000</v>
      </c>
      <c r="K35" s="13">
        <v>0</v>
      </c>
      <c r="L35" s="13">
        <f>L44</f>
        <v>148000</v>
      </c>
      <c r="M35" s="115">
        <f t="shared" si="0"/>
        <v>36478.162899999996</v>
      </c>
      <c r="N35" s="115">
        <f t="shared" si="1"/>
        <v>0</v>
      </c>
      <c r="O35" s="115">
        <f t="shared" si="2"/>
        <v>36478.162899999996</v>
      </c>
      <c r="P35" s="118">
        <f>Q35+R35</f>
        <v>136000</v>
      </c>
      <c r="Q35" s="13">
        <v>0</v>
      </c>
      <c r="R35" s="13">
        <f>R44</f>
        <v>136000</v>
      </c>
      <c r="S35" s="118">
        <f>T35+U35</f>
        <v>165000</v>
      </c>
      <c r="T35" s="13">
        <v>0</v>
      </c>
      <c r="U35" s="13">
        <f>U44</f>
        <v>165000</v>
      </c>
      <c r="V35" s="119"/>
    </row>
    <row r="36" spans="1:22" ht="10.5">
      <c r="A36" s="43"/>
      <c r="B36" s="92" t="s">
        <v>5</v>
      </c>
      <c r="C36" s="27"/>
      <c r="D36" s="116"/>
      <c r="E36" s="116"/>
      <c r="F36" s="116"/>
      <c r="G36" s="116"/>
      <c r="H36" s="116"/>
      <c r="I36" s="116"/>
      <c r="J36" s="115"/>
      <c r="K36" s="115"/>
      <c r="L36" s="115"/>
      <c r="M36" s="115">
        <f t="shared" si="0"/>
        <v>0</v>
      </c>
      <c r="N36" s="115">
        <f t="shared" si="1"/>
        <v>0</v>
      </c>
      <c r="O36" s="115">
        <f t="shared" si="2"/>
        <v>0</v>
      </c>
      <c r="P36" s="115"/>
      <c r="Q36" s="115"/>
      <c r="R36" s="115"/>
      <c r="S36" s="115"/>
      <c r="T36" s="115"/>
      <c r="U36" s="115"/>
      <c r="V36" s="117"/>
    </row>
    <row r="37" spans="1:22" ht="42">
      <c r="A37" s="43" t="s">
        <v>368</v>
      </c>
      <c r="B37" s="92" t="s">
        <v>369</v>
      </c>
      <c r="C37" s="27" t="s">
        <v>370</v>
      </c>
      <c r="D37" s="122">
        <v>74541.1</v>
      </c>
      <c r="E37" s="122">
        <v>74541.1</v>
      </c>
      <c r="F37" s="122" t="s">
        <v>390</v>
      </c>
      <c r="G37" s="147">
        <v>17310.272699999998</v>
      </c>
      <c r="H37" s="147">
        <v>17310.272699999998</v>
      </c>
      <c r="I37" s="147" t="s">
        <v>390</v>
      </c>
      <c r="J37" s="13">
        <f>K37</f>
        <v>19800</v>
      </c>
      <c r="K37" s="13">
        <f>K40</f>
        <v>19800</v>
      </c>
      <c r="L37" s="115" t="s">
        <v>390</v>
      </c>
      <c r="M37" s="115">
        <f t="shared" si="0"/>
        <v>2489.7273000000023</v>
      </c>
      <c r="N37" s="115">
        <f t="shared" si="1"/>
        <v>2489.7273000000023</v>
      </c>
      <c r="O37" s="115">
        <v>0</v>
      </c>
      <c r="P37" s="13">
        <f>Q37</f>
        <v>21340</v>
      </c>
      <c r="Q37" s="13">
        <f>Q40</f>
        <v>21340</v>
      </c>
      <c r="R37" s="115" t="s">
        <v>390</v>
      </c>
      <c r="S37" s="13">
        <f>T37</f>
        <v>23260</v>
      </c>
      <c r="T37" s="13">
        <f>T40</f>
        <v>23260</v>
      </c>
      <c r="U37" s="115" t="s">
        <v>390</v>
      </c>
      <c r="V37" s="117"/>
    </row>
    <row r="38" spans="1:22" ht="10.5">
      <c r="A38" s="43"/>
      <c r="B38" s="92" t="s">
        <v>197</v>
      </c>
      <c r="C38" s="27"/>
      <c r="D38" s="116"/>
      <c r="E38" s="116"/>
      <c r="F38" s="116"/>
      <c r="G38" s="116"/>
      <c r="H38" s="116"/>
      <c r="I38" s="116"/>
      <c r="J38" s="115"/>
      <c r="K38" s="115"/>
      <c r="L38" s="115"/>
      <c r="M38" s="115">
        <f t="shared" si="0"/>
        <v>0</v>
      </c>
      <c r="N38" s="115">
        <f t="shared" si="1"/>
        <v>0</v>
      </c>
      <c r="O38" s="115">
        <f t="shared" si="2"/>
        <v>0</v>
      </c>
      <c r="P38" s="115"/>
      <c r="Q38" s="115"/>
      <c r="R38" s="115"/>
      <c r="S38" s="115"/>
      <c r="T38" s="115"/>
      <c r="U38" s="115"/>
      <c r="V38" s="117"/>
    </row>
    <row r="39" spans="1:22" ht="105">
      <c r="A39" s="43" t="s">
        <v>371</v>
      </c>
      <c r="B39" s="121" t="s">
        <v>372</v>
      </c>
      <c r="C39" s="27" t="s">
        <v>10</v>
      </c>
      <c r="D39" s="147">
        <v>0</v>
      </c>
      <c r="E39" s="147">
        <v>0</v>
      </c>
      <c r="F39" s="147" t="s">
        <v>390</v>
      </c>
      <c r="G39" s="147">
        <v>0</v>
      </c>
      <c r="H39" s="147">
        <v>0</v>
      </c>
      <c r="I39" s="147" t="s">
        <v>390</v>
      </c>
      <c r="J39" s="147">
        <v>0</v>
      </c>
      <c r="K39" s="147">
        <v>0</v>
      </c>
      <c r="L39" s="147" t="s">
        <v>390</v>
      </c>
      <c r="M39" s="115">
        <f t="shared" si="0"/>
        <v>0</v>
      </c>
      <c r="N39" s="115">
        <f t="shared" si="1"/>
        <v>0</v>
      </c>
      <c r="O39" s="115">
        <v>0</v>
      </c>
      <c r="P39" s="147">
        <v>0</v>
      </c>
      <c r="Q39" s="147">
        <v>0</v>
      </c>
      <c r="R39" s="147" t="s">
        <v>390</v>
      </c>
      <c r="S39" s="147">
        <v>0</v>
      </c>
      <c r="T39" s="147">
        <v>0</v>
      </c>
      <c r="U39" s="147" t="s">
        <v>390</v>
      </c>
      <c r="V39" s="147"/>
    </row>
    <row r="40" spans="1:22" ht="31.5">
      <c r="A40" s="43" t="s">
        <v>373</v>
      </c>
      <c r="B40" s="121" t="s">
        <v>374</v>
      </c>
      <c r="C40" s="27" t="s">
        <v>10</v>
      </c>
      <c r="D40" s="122">
        <v>74541.1</v>
      </c>
      <c r="E40" s="122">
        <v>74541.1</v>
      </c>
      <c r="F40" s="122" t="s">
        <v>390</v>
      </c>
      <c r="G40" s="147">
        <v>17310.272699999998</v>
      </c>
      <c r="H40" s="147">
        <v>17310.272699999998</v>
      </c>
      <c r="I40" s="147" t="s">
        <v>390</v>
      </c>
      <c r="J40" s="115">
        <f>K40</f>
        <v>19800</v>
      </c>
      <c r="K40" s="115">
        <f>K41</f>
        <v>19800</v>
      </c>
      <c r="L40" s="147" t="s">
        <v>390</v>
      </c>
      <c r="M40" s="115">
        <f t="shared" si="0"/>
        <v>2489.7273000000023</v>
      </c>
      <c r="N40" s="115">
        <f t="shared" si="1"/>
        <v>2489.7273000000023</v>
      </c>
      <c r="O40" s="115">
        <v>0</v>
      </c>
      <c r="P40" s="115">
        <f>Q40</f>
        <v>21340</v>
      </c>
      <c r="Q40" s="115">
        <f>Q41</f>
        <v>21340</v>
      </c>
      <c r="R40" s="147" t="s">
        <v>390</v>
      </c>
      <c r="S40" s="115">
        <f>T40</f>
        <v>23260</v>
      </c>
      <c r="T40" s="115">
        <f>T41</f>
        <v>23260</v>
      </c>
      <c r="U40" s="147" t="s">
        <v>390</v>
      </c>
      <c r="V40" s="117"/>
    </row>
    <row r="41" spans="1:22" ht="73.5">
      <c r="A41" s="43" t="s">
        <v>375</v>
      </c>
      <c r="B41" s="15" t="s">
        <v>474</v>
      </c>
      <c r="C41" s="27">
        <v>9321</v>
      </c>
      <c r="D41" s="122">
        <v>74541.1</v>
      </c>
      <c r="E41" s="122">
        <v>74541.1</v>
      </c>
      <c r="F41" s="122" t="s">
        <v>390</v>
      </c>
      <c r="G41" s="147">
        <v>17310.272699999998</v>
      </c>
      <c r="H41" s="147">
        <v>17310.272699999998</v>
      </c>
      <c r="I41" s="147" t="s">
        <v>390</v>
      </c>
      <c r="J41" s="115">
        <f>K41</f>
        <v>19800</v>
      </c>
      <c r="K41" s="115">
        <f>L50</f>
        <v>19800</v>
      </c>
      <c r="L41" s="147" t="s">
        <v>390</v>
      </c>
      <c r="M41" s="115">
        <f t="shared" si="0"/>
        <v>2489.7273000000023</v>
      </c>
      <c r="N41" s="115">
        <f t="shared" si="1"/>
        <v>2489.7273000000023</v>
      </c>
      <c r="O41" s="115">
        <v>0</v>
      </c>
      <c r="P41" s="115">
        <f>Q41</f>
        <v>21340</v>
      </c>
      <c r="Q41" s="115">
        <f>R50</f>
        <v>21340</v>
      </c>
      <c r="R41" s="147" t="s">
        <v>390</v>
      </c>
      <c r="S41" s="115">
        <f>T41</f>
        <v>23260</v>
      </c>
      <c r="T41" s="115">
        <f>U50</f>
        <v>23260</v>
      </c>
      <c r="U41" s="147" t="s">
        <v>390</v>
      </c>
      <c r="V41" s="117"/>
    </row>
    <row r="42" spans="1:22" ht="10.5">
      <c r="A42" s="43"/>
      <c r="B42" s="92" t="s">
        <v>197</v>
      </c>
      <c r="C42" s="27"/>
      <c r="D42" s="116"/>
      <c r="E42" s="116"/>
      <c r="F42" s="116"/>
      <c r="G42" s="147"/>
      <c r="H42" s="147"/>
      <c r="I42" s="147"/>
      <c r="J42" s="115"/>
      <c r="K42" s="13"/>
      <c r="L42" s="115"/>
      <c r="M42" s="115">
        <f t="shared" si="0"/>
        <v>0</v>
      </c>
      <c r="N42" s="115">
        <f t="shared" si="1"/>
        <v>0</v>
      </c>
      <c r="O42" s="115">
        <f t="shared" si="2"/>
        <v>0</v>
      </c>
      <c r="P42" s="115"/>
      <c r="Q42" s="13"/>
      <c r="R42" s="115"/>
      <c r="S42" s="115"/>
      <c r="T42" s="13"/>
      <c r="U42" s="115"/>
      <c r="V42" s="117"/>
    </row>
    <row r="43" spans="1:22" ht="189">
      <c r="A43" s="43" t="s">
        <v>376</v>
      </c>
      <c r="B43" s="15" t="s">
        <v>475</v>
      </c>
      <c r="C43" s="123">
        <v>9322</v>
      </c>
      <c r="D43" s="148">
        <v>0</v>
      </c>
      <c r="E43" s="148">
        <v>0</v>
      </c>
      <c r="F43" s="148" t="s">
        <v>390</v>
      </c>
      <c r="G43" s="148">
        <v>0</v>
      </c>
      <c r="H43" s="148">
        <v>0</v>
      </c>
      <c r="I43" s="148" t="s">
        <v>390</v>
      </c>
      <c r="J43" s="148">
        <v>0</v>
      </c>
      <c r="K43" s="148">
        <v>0</v>
      </c>
      <c r="L43" s="148" t="s">
        <v>390</v>
      </c>
      <c r="M43" s="115">
        <f t="shared" si="0"/>
        <v>0</v>
      </c>
      <c r="N43" s="115">
        <f t="shared" si="1"/>
        <v>0</v>
      </c>
      <c r="O43" s="115">
        <v>0</v>
      </c>
      <c r="P43" s="148">
        <v>0</v>
      </c>
      <c r="Q43" s="148">
        <v>0</v>
      </c>
      <c r="R43" s="148" t="s">
        <v>390</v>
      </c>
      <c r="S43" s="148">
        <v>0</v>
      </c>
      <c r="T43" s="148">
        <v>0</v>
      </c>
      <c r="U43" s="148" t="s">
        <v>390</v>
      </c>
      <c r="V43" s="148"/>
    </row>
    <row r="44" spans="1:22" ht="53.25" thickBot="1">
      <c r="A44" s="124" t="s">
        <v>377</v>
      </c>
      <c r="B44" s="16" t="s">
        <v>476</v>
      </c>
      <c r="C44" s="27">
        <v>9330</v>
      </c>
      <c r="D44" s="122">
        <v>85857.5</v>
      </c>
      <c r="E44" s="122">
        <v>0</v>
      </c>
      <c r="F44" s="122">
        <v>85857.5</v>
      </c>
      <c r="G44" s="147">
        <v>111521.8371</v>
      </c>
      <c r="H44" s="147">
        <v>0</v>
      </c>
      <c r="I44" s="147">
        <v>111521.8371</v>
      </c>
      <c r="J44" s="13">
        <f>J46+J50</f>
        <v>148000</v>
      </c>
      <c r="K44" s="13">
        <v>0</v>
      </c>
      <c r="L44" s="13">
        <f>L46+L50</f>
        <v>148000</v>
      </c>
      <c r="M44" s="115">
        <f t="shared" si="0"/>
        <v>36478.162899999996</v>
      </c>
      <c r="N44" s="115">
        <f t="shared" si="1"/>
        <v>0</v>
      </c>
      <c r="O44" s="115">
        <f t="shared" si="2"/>
        <v>36478.162899999996</v>
      </c>
      <c r="P44" s="13">
        <f>P46+P50</f>
        <v>136000</v>
      </c>
      <c r="Q44" s="13">
        <v>0</v>
      </c>
      <c r="R44" s="13">
        <f>R46+R50</f>
        <v>136000</v>
      </c>
      <c r="S44" s="13">
        <f>S46+S50</f>
        <v>165000</v>
      </c>
      <c r="T44" s="13">
        <v>0</v>
      </c>
      <c r="U44" s="13">
        <f>U46+U50</f>
        <v>165000</v>
      </c>
      <c r="V44" s="125"/>
    </row>
    <row r="45" spans="1:23" s="151" customFormat="1" ht="16.5">
      <c r="A45" s="18"/>
      <c r="B45" s="17" t="s">
        <v>433</v>
      </c>
      <c r="C45" s="3"/>
      <c r="D45" s="147"/>
      <c r="E45" s="147"/>
      <c r="F45" s="147"/>
      <c r="G45" s="147"/>
      <c r="H45" s="147"/>
      <c r="I45" s="147"/>
      <c r="J45" s="147"/>
      <c r="K45" s="147"/>
      <c r="L45" s="147"/>
      <c r="M45" s="115">
        <f t="shared" si="0"/>
        <v>0</v>
      </c>
      <c r="N45" s="115">
        <f t="shared" si="1"/>
        <v>0</v>
      </c>
      <c r="O45" s="115">
        <f t="shared" si="2"/>
        <v>0</v>
      </c>
      <c r="P45" s="147"/>
      <c r="Q45" s="147"/>
      <c r="R45" s="147"/>
      <c r="S45" s="147"/>
      <c r="T45" s="147"/>
      <c r="U45" s="147"/>
      <c r="V45" s="149"/>
      <c r="W45" s="150"/>
    </row>
    <row r="46" spans="1:23" s="151" customFormat="1" ht="89.25">
      <c r="A46" s="18">
        <v>8197</v>
      </c>
      <c r="B46" s="152" t="s">
        <v>434</v>
      </c>
      <c r="C46" s="10"/>
      <c r="D46" s="147">
        <v>11316.3</v>
      </c>
      <c r="E46" s="147" t="s">
        <v>390</v>
      </c>
      <c r="F46" s="147">
        <v>11316.3</v>
      </c>
      <c r="G46" s="153">
        <v>94211.5644</v>
      </c>
      <c r="H46" s="153" t="s">
        <v>390</v>
      </c>
      <c r="I46" s="153">
        <v>94211.5644</v>
      </c>
      <c r="J46" s="153">
        <f>L46</f>
        <v>128200</v>
      </c>
      <c r="K46" s="153" t="s">
        <v>390</v>
      </c>
      <c r="L46" s="153">
        <f>L48</f>
        <v>128200</v>
      </c>
      <c r="M46" s="115">
        <f t="shared" si="0"/>
        <v>33988.4356</v>
      </c>
      <c r="N46" s="115">
        <v>0</v>
      </c>
      <c r="O46" s="115">
        <f t="shared" si="2"/>
        <v>33988.4356</v>
      </c>
      <c r="P46" s="153">
        <f>R46</f>
        <v>114660</v>
      </c>
      <c r="Q46" s="153" t="s">
        <v>390</v>
      </c>
      <c r="R46" s="153">
        <f>R48</f>
        <v>114660</v>
      </c>
      <c r="S46" s="153">
        <f>U46</f>
        <v>141740</v>
      </c>
      <c r="T46" s="153" t="s">
        <v>390</v>
      </c>
      <c r="U46" s="153">
        <f>U48</f>
        <v>141740</v>
      </c>
      <c r="V46" s="149"/>
      <c r="W46" s="150"/>
    </row>
    <row r="47" spans="1:23" s="151" customFormat="1" ht="16.5">
      <c r="A47" s="18"/>
      <c r="B47" s="152" t="s">
        <v>435</v>
      </c>
      <c r="C47" s="5"/>
      <c r="D47" s="147"/>
      <c r="E47" s="147"/>
      <c r="F47" s="147"/>
      <c r="G47" s="147"/>
      <c r="H47" s="147"/>
      <c r="I47" s="147"/>
      <c r="J47" s="147"/>
      <c r="K47" s="147"/>
      <c r="L47" s="147"/>
      <c r="M47" s="115">
        <f t="shared" si="0"/>
        <v>0</v>
      </c>
      <c r="N47" s="115">
        <f t="shared" si="1"/>
        <v>0</v>
      </c>
      <c r="O47" s="115">
        <f t="shared" si="2"/>
        <v>0</v>
      </c>
      <c r="P47" s="147"/>
      <c r="Q47" s="147"/>
      <c r="R47" s="147"/>
      <c r="S47" s="147"/>
      <c r="T47" s="147"/>
      <c r="U47" s="147"/>
      <c r="V47" s="149"/>
      <c r="W47" s="150"/>
    </row>
    <row r="48" spans="1:23" s="151" customFormat="1" ht="76.5">
      <c r="A48" s="18">
        <v>8198</v>
      </c>
      <c r="B48" s="152" t="s">
        <v>436</v>
      </c>
      <c r="C48" s="5" t="s">
        <v>437</v>
      </c>
      <c r="D48" s="147">
        <v>11316.3</v>
      </c>
      <c r="E48" s="147" t="s">
        <v>390</v>
      </c>
      <c r="F48" s="147">
        <v>11316.3</v>
      </c>
      <c r="G48" s="147">
        <v>94211.5644</v>
      </c>
      <c r="H48" s="147" t="s">
        <v>390</v>
      </c>
      <c r="I48" s="147">
        <v>94211.5644</v>
      </c>
      <c r="J48" s="147">
        <f>L48</f>
        <v>128200</v>
      </c>
      <c r="K48" s="153" t="s">
        <v>390</v>
      </c>
      <c r="L48" s="147">
        <v>128200</v>
      </c>
      <c r="M48" s="115">
        <f t="shared" si="0"/>
        <v>33988.4356</v>
      </c>
      <c r="N48" s="115">
        <v>0</v>
      </c>
      <c r="O48" s="115">
        <f t="shared" si="2"/>
        <v>33988.4356</v>
      </c>
      <c r="P48" s="147">
        <f>R48</f>
        <v>114660</v>
      </c>
      <c r="Q48" s="153" t="s">
        <v>390</v>
      </c>
      <c r="R48" s="147">
        <v>114660</v>
      </c>
      <c r="S48" s="147">
        <f>U48</f>
        <v>141740</v>
      </c>
      <c r="T48" s="153" t="s">
        <v>390</v>
      </c>
      <c r="U48" s="147">
        <v>141740</v>
      </c>
      <c r="V48" s="149"/>
      <c r="W48" s="150"/>
    </row>
    <row r="49" spans="1:23" s="151" customFormat="1" ht="216.75">
      <c r="A49" s="18">
        <v>8199</v>
      </c>
      <c r="B49" s="152" t="s">
        <v>438</v>
      </c>
      <c r="C49" s="5" t="s">
        <v>439</v>
      </c>
      <c r="D49" s="147">
        <v>0</v>
      </c>
      <c r="E49" s="147" t="s">
        <v>390</v>
      </c>
      <c r="F49" s="147">
        <v>0</v>
      </c>
      <c r="G49" s="147">
        <v>0</v>
      </c>
      <c r="H49" s="147" t="s">
        <v>390</v>
      </c>
      <c r="I49" s="147">
        <v>0</v>
      </c>
      <c r="J49" s="147">
        <v>0</v>
      </c>
      <c r="K49" s="147" t="s">
        <v>390</v>
      </c>
      <c r="L49" s="147">
        <v>0</v>
      </c>
      <c r="M49" s="115">
        <f t="shared" si="0"/>
        <v>0</v>
      </c>
      <c r="N49" s="115">
        <v>0</v>
      </c>
      <c r="O49" s="115">
        <f t="shared" si="2"/>
        <v>0</v>
      </c>
      <c r="P49" s="147">
        <v>0</v>
      </c>
      <c r="Q49" s="147" t="s">
        <v>390</v>
      </c>
      <c r="R49" s="147">
        <v>0</v>
      </c>
      <c r="S49" s="147">
        <v>0</v>
      </c>
      <c r="T49" s="147" t="s">
        <v>390</v>
      </c>
      <c r="U49" s="147">
        <v>0</v>
      </c>
      <c r="V49" s="149"/>
      <c r="W49" s="150"/>
    </row>
    <row r="50" spans="1:23" s="151" customFormat="1" ht="76.5">
      <c r="A50" s="18">
        <v>8200</v>
      </c>
      <c r="B50" s="152" t="s">
        <v>440</v>
      </c>
      <c r="C50" s="5"/>
      <c r="D50" s="147">
        <v>74541.1</v>
      </c>
      <c r="E50" s="147" t="s">
        <v>390</v>
      </c>
      <c r="F50" s="147">
        <v>74541.1</v>
      </c>
      <c r="G50" s="147">
        <v>17310.272699999998</v>
      </c>
      <c r="H50" s="147" t="s">
        <v>390</v>
      </c>
      <c r="I50" s="147">
        <v>17310.272699999998</v>
      </c>
      <c r="J50" s="147">
        <f>L50</f>
        <v>19800</v>
      </c>
      <c r="K50" s="147" t="s">
        <v>390</v>
      </c>
      <c r="L50" s="147">
        <v>19800</v>
      </c>
      <c r="M50" s="115">
        <f t="shared" si="0"/>
        <v>2489.7273000000023</v>
      </c>
      <c r="N50" s="115">
        <v>0</v>
      </c>
      <c r="O50" s="115">
        <f t="shared" si="2"/>
        <v>2489.7273000000023</v>
      </c>
      <c r="P50" s="147">
        <f>R50</f>
        <v>21340</v>
      </c>
      <c r="Q50" s="147" t="s">
        <v>390</v>
      </c>
      <c r="R50" s="147">
        <v>21340</v>
      </c>
      <c r="S50" s="147">
        <f>U50</f>
        <v>23260</v>
      </c>
      <c r="T50" s="147" t="s">
        <v>390</v>
      </c>
      <c r="U50" s="147">
        <v>23260</v>
      </c>
      <c r="V50" s="149"/>
      <c r="W50" s="150"/>
    </row>
    <row r="51" spans="1:23" s="151" customFormat="1" ht="76.5">
      <c r="A51" s="18">
        <v>8201</v>
      </c>
      <c r="B51" s="152" t="s">
        <v>441</v>
      </c>
      <c r="C51" s="5"/>
      <c r="D51" s="147" t="s">
        <v>390</v>
      </c>
      <c r="E51" s="147" t="s">
        <v>390</v>
      </c>
      <c r="F51" s="147" t="s">
        <v>390</v>
      </c>
      <c r="G51" s="147" t="s">
        <v>390</v>
      </c>
      <c r="H51" s="147" t="s">
        <v>390</v>
      </c>
      <c r="I51" s="147" t="s">
        <v>390</v>
      </c>
      <c r="J51" s="147" t="s">
        <v>390</v>
      </c>
      <c r="K51" s="147" t="s">
        <v>390</v>
      </c>
      <c r="L51" s="147" t="s">
        <v>390</v>
      </c>
      <c r="M51" s="115">
        <v>0</v>
      </c>
      <c r="N51" s="115">
        <v>0</v>
      </c>
      <c r="O51" s="115">
        <v>0</v>
      </c>
      <c r="P51" s="147" t="s">
        <v>390</v>
      </c>
      <c r="Q51" s="147" t="s">
        <v>390</v>
      </c>
      <c r="R51" s="147" t="s">
        <v>390</v>
      </c>
      <c r="S51" s="147" t="s">
        <v>390</v>
      </c>
      <c r="T51" s="147" t="s">
        <v>390</v>
      </c>
      <c r="U51" s="147" t="s">
        <v>390</v>
      </c>
      <c r="V51" s="149"/>
      <c r="W51" s="150"/>
    </row>
    <row r="52" spans="1:23" s="151" customFormat="1" ht="89.25">
      <c r="A52" s="18">
        <v>8202</v>
      </c>
      <c r="B52" s="152" t="s">
        <v>442</v>
      </c>
      <c r="C52" s="5"/>
      <c r="D52" s="147">
        <v>0</v>
      </c>
      <c r="E52" s="147" t="s">
        <v>390</v>
      </c>
      <c r="F52" s="147">
        <v>0</v>
      </c>
      <c r="G52" s="147">
        <v>0</v>
      </c>
      <c r="H52" s="147" t="s">
        <v>390</v>
      </c>
      <c r="I52" s="147">
        <v>0</v>
      </c>
      <c r="J52" s="147">
        <v>0</v>
      </c>
      <c r="K52" s="147" t="s">
        <v>390</v>
      </c>
      <c r="L52" s="147">
        <v>0</v>
      </c>
      <c r="M52" s="115">
        <f t="shared" si="0"/>
        <v>0</v>
      </c>
      <c r="N52" s="115">
        <v>0</v>
      </c>
      <c r="O52" s="115">
        <f t="shared" si="2"/>
        <v>0</v>
      </c>
      <c r="P52" s="147">
        <v>0</v>
      </c>
      <c r="Q52" s="147" t="s">
        <v>390</v>
      </c>
      <c r="R52" s="147">
        <v>0</v>
      </c>
      <c r="S52" s="147">
        <v>0</v>
      </c>
      <c r="T52" s="147" t="s">
        <v>390</v>
      </c>
      <c r="U52" s="147">
        <v>0</v>
      </c>
      <c r="V52" s="149"/>
      <c r="W52" s="150"/>
    </row>
    <row r="53" spans="1:23" s="151" customFormat="1" ht="114.75">
      <c r="A53" s="18">
        <v>8203</v>
      </c>
      <c r="B53" s="152" t="s">
        <v>443</v>
      </c>
      <c r="C53" s="5"/>
      <c r="D53" s="147">
        <v>-121708.5</v>
      </c>
      <c r="E53" s="147">
        <v>-17310.3</v>
      </c>
      <c r="F53" s="147">
        <v>-104398.2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15">
        <f t="shared" si="0"/>
        <v>0</v>
      </c>
      <c r="N53" s="115">
        <f t="shared" si="1"/>
        <v>0</v>
      </c>
      <c r="O53" s="115">
        <f t="shared" si="2"/>
        <v>0</v>
      </c>
      <c r="P53" s="147">
        <v>0</v>
      </c>
      <c r="Q53" s="147">
        <v>0</v>
      </c>
      <c r="R53" s="147">
        <v>0</v>
      </c>
      <c r="S53" s="147">
        <v>0</v>
      </c>
      <c r="T53" s="147">
        <v>0</v>
      </c>
      <c r="U53" s="147">
        <v>0</v>
      </c>
      <c r="V53" s="149"/>
      <c r="W53" s="150"/>
    </row>
    <row r="54" spans="1:23" s="151" customFormat="1" ht="76.5">
      <c r="A54" s="18">
        <v>8204</v>
      </c>
      <c r="B54" s="152" t="s">
        <v>444</v>
      </c>
      <c r="C54" s="5"/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15">
        <f t="shared" si="0"/>
        <v>0</v>
      </c>
      <c r="N54" s="115">
        <f t="shared" si="1"/>
        <v>0</v>
      </c>
      <c r="O54" s="115">
        <f t="shared" si="2"/>
        <v>0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9"/>
      <c r="W54" s="150"/>
    </row>
    <row r="55" spans="1:23" s="151" customFormat="1" ht="38.25">
      <c r="A55" s="18">
        <v>8300</v>
      </c>
      <c r="B55" s="152" t="s">
        <v>445</v>
      </c>
      <c r="C55" s="5"/>
      <c r="D55" s="147">
        <v>0</v>
      </c>
      <c r="E55" s="147"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15">
        <f t="shared" si="0"/>
        <v>0</v>
      </c>
      <c r="N55" s="115">
        <f t="shared" si="1"/>
        <v>0</v>
      </c>
      <c r="O55" s="115">
        <f t="shared" si="2"/>
        <v>0</v>
      </c>
      <c r="P55" s="147">
        <v>0</v>
      </c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49"/>
      <c r="W55" s="150"/>
    </row>
    <row r="56" spans="1:23" s="151" customFormat="1" ht="16.5">
      <c r="A56" s="18"/>
      <c r="B56" s="152" t="s">
        <v>435</v>
      </c>
      <c r="C56" s="5"/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15">
        <f t="shared" si="0"/>
        <v>0</v>
      </c>
      <c r="N56" s="115">
        <f t="shared" si="1"/>
        <v>0</v>
      </c>
      <c r="O56" s="115">
        <f t="shared" si="2"/>
        <v>0</v>
      </c>
      <c r="P56" s="147">
        <v>0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9"/>
      <c r="W56" s="150"/>
    </row>
    <row r="57" spans="1:23" s="151" customFormat="1" ht="38.25">
      <c r="A57" s="18">
        <v>8310</v>
      </c>
      <c r="B57" s="152" t="s">
        <v>446</v>
      </c>
      <c r="C57" s="5"/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15">
        <f t="shared" si="0"/>
        <v>0</v>
      </c>
      <c r="N57" s="115">
        <f t="shared" si="1"/>
        <v>0</v>
      </c>
      <c r="O57" s="115">
        <f t="shared" si="2"/>
        <v>0</v>
      </c>
      <c r="P57" s="147">
        <v>0</v>
      </c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49"/>
      <c r="W57" s="150"/>
    </row>
    <row r="58" spans="1:23" s="151" customFormat="1" ht="16.5">
      <c r="A58" s="18"/>
      <c r="B58" s="152" t="s">
        <v>435</v>
      </c>
      <c r="C58" s="5"/>
      <c r="D58" s="147">
        <v>0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15">
        <f t="shared" si="0"/>
        <v>0</v>
      </c>
      <c r="N58" s="115">
        <f t="shared" si="1"/>
        <v>0</v>
      </c>
      <c r="O58" s="115">
        <f t="shared" si="2"/>
        <v>0</v>
      </c>
      <c r="P58" s="147">
        <v>0</v>
      </c>
      <c r="Q58" s="147">
        <v>0</v>
      </c>
      <c r="R58" s="147">
        <v>0</v>
      </c>
      <c r="S58" s="147">
        <v>0</v>
      </c>
      <c r="T58" s="147">
        <v>0</v>
      </c>
      <c r="U58" s="147">
        <v>0</v>
      </c>
      <c r="V58" s="149"/>
      <c r="W58" s="150"/>
    </row>
    <row r="59" spans="1:23" s="151" customFormat="1" ht="76.5">
      <c r="A59" s="18">
        <v>8311</v>
      </c>
      <c r="B59" s="152" t="s">
        <v>447</v>
      </c>
      <c r="C59" s="5"/>
      <c r="D59" s="147">
        <v>0</v>
      </c>
      <c r="E59" s="147" t="s">
        <v>390</v>
      </c>
      <c r="F59" s="147">
        <v>0</v>
      </c>
      <c r="G59" s="147">
        <v>0</v>
      </c>
      <c r="H59" s="147" t="s">
        <v>390</v>
      </c>
      <c r="I59" s="147">
        <v>0</v>
      </c>
      <c r="J59" s="147">
        <v>0</v>
      </c>
      <c r="K59" s="147" t="s">
        <v>390</v>
      </c>
      <c r="L59" s="147">
        <v>0</v>
      </c>
      <c r="M59" s="115">
        <f t="shared" si="0"/>
        <v>0</v>
      </c>
      <c r="N59" s="115">
        <v>0</v>
      </c>
      <c r="O59" s="115">
        <f t="shared" si="2"/>
        <v>0</v>
      </c>
      <c r="P59" s="147">
        <v>0</v>
      </c>
      <c r="Q59" s="147" t="s">
        <v>390</v>
      </c>
      <c r="R59" s="147">
        <v>0</v>
      </c>
      <c r="S59" s="147">
        <v>0</v>
      </c>
      <c r="T59" s="147" t="s">
        <v>390</v>
      </c>
      <c r="U59" s="147">
        <v>0</v>
      </c>
      <c r="V59" s="149"/>
      <c r="W59" s="150"/>
    </row>
    <row r="60" spans="1:23" s="151" customFormat="1" ht="16.5">
      <c r="A60" s="18"/>
      <c r="B60" s="152" t="s">
        <v>433</v>
      </c>
      <c r="C60" s="5"/>
      <c r="D60" s="147">
        <v>0</v>
      </c>
      <c r="E60" s="147">
        <v>0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15">
        <f t="shared" si="0"/>
        <v>0</v>
      </c>
      <c r="N60" s="115">
        <f t="shared" si="1"/>
        <v>0</v>
      </c>
      <c r="O60" s="115">
        <f t="shared" si="2"/>
        <v>0</v>
      </c>
      <c r="P60" s="147">
        <v>0</v>
      </c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49"/>
      <c r="W60" s="150"/>
    </row>
    <row r="61" spans="1:23" s="151" customFormat="1" ht="38.25">
      <c r="A61" s="18">
        <v>8312</v>
      </c>
      <c r="B61" s="152" t="s">
        <v>448</v>
      </c>
      <c r="C61" s="5" t="s">
        <v>449</v>
      </c>
      <c r="D61" s="147">
        <v>0</v>
      </c>
      <c r="E61" s="147" t="s">
        <v>390</v>
      </c>
      <c r="F61" s="147">
        <v>0</v>
      </c>
      <c r="G61" s="147">
        <v>0</v>
      </c>
      <c r="H61" s="147" t="s">
        <v>390</v>
      </c>
      <c r="I61" s="147">
        <v>0</v>
      </c>
      <c r="J61" s="147">
        <v>0</v>
      </c>
      <c r="K61" s="147" t="s">
        <v>390</v>
      </c>
      <c r="L61" s="147">
        <v>0</v>
      </c>
      <c r="M61" s="115">
        <f t="shared" si="0"/>
        <v>0</v>
      </c>
      <c r="N61" s="115">
        <v>0</v>
      </c>
      <c r="O61" s="115">
        <f t="shared" si="2"/>
        <v>0</v>
      </c>
      <c r="P61" s="147">
        <v>0</v>
      </c>
      <c r="Q61" s="147" t="s">
        <v>390</v>
      </c>
      <c r="R61" s="147">
        <v>0</v>
      </c>
      <c r="S61" s="147">
        <v>0</v>
      </c>
      <c r="T61" s="147" t="s">
        <v>390</v>
      </c>
      <c r="U61" s="147">
        <v>0</v>
      </c>
      <c r="V61" s="149"/>
      <c r="W61" s="150"/>
    </row>
    <row r="62" spans="1:23" s="151" customFormat="1" ht="25.5">
      <c r="A62" s="18">
        <v>8313</v>
      </c>
      <c r="B62" s="152" t="s">
        <v>450</v>
      </c>
      <c r="C62" s="5" t="s">
        <v>451</v>
      </c>
      <c r="D62" s="147">
        <v>0</v>
      </c>
      <c r="E62" s="147" t="s">
        <v>390</v>
      </c>
      <c r="F62" s="147">
        <v>0</v>
      </c>
      <c r="G62" s="147">
        <v>0</v>
      </c>
      <c r="H62" s="147" t="s">
        <v>390</v>
      </c>
      <c r="I62" s="147">
        <v>0</v>
      </c>
      <c r="J62" s="147">
        <v>0</v>
      </c>
      <c r="K62" s="147" t="s">
        <v>390</v>
      </c>
      <c r="L62" s="147">
        <v>0</v>
      </c>
      <c r="M62" s="115">
        <f t="shared" si="0"/>
        <v>0</v>
      </c>
      <c r="N62" s="115">
        <v>0</v>
      </c>
      <c r="O62" s="115">
        <f t="shared" si="2"/>
        <v>0</v>
      </c>
      <c r="P62" s="147">
        <v>0</v>
      </c>
      <c r="Q62" s="147" t="s">
        <v>390</v>
      </c>
      <c r="R62" s="147">
        <v>0</v>
      </c>
      <c r="S62" s="147">
        <v>0</v>
      </c>
      <c r="T62" s="147" t="s">
        <v>390</v>
      </c>
      <c r="U62" s="147">
        <v>0</v>
      </c>
      <c r="V62" s="149"/>
      <c r="W62" s="150"/>
    </row>
    <row r="63" spans="1:23" s="151" customFormat="1" ht="51">
      <c r="A63" s="18">
        <v>8320</v>
      </c>
      <c r="B63" s="152" t="s">
        <v>452</v>
      </c>
      <c r="C63" s="5"/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15">
        <f t="shared" si="0"/>
        <v>0</v>
      </c>
      <c r="N63" s="115">
        <f t="shared" si="1"/>
        <v>0</v>
      </c>
      <c r="O63" s="115">
        <f t="shared" si="2"/>
        <v>0</v>
      </c>
      <c r="P63" s="147">
        <v>0</v>
      </c>
      <c r="Q63" s="147">
        <v>0</v>
      </c>
      <c r="R63" s="147">
        <v>0</v>
      </c>
      <c r="S63" s="147">
        <v>0</v>
      </c>
      <c r="T63" s="147">
        <v>0</v>
      </c>
      <c r="U63" s="147">
        <v>0</v>
      </c>
      <c r="V63" s="149"/>
      <c r="W63" s="150"/>
    </row>
    <row r="64" spans="1:23" s="151" customFormat="1" ht="16.5">
      <c r="A64" s="18"/>
      <c r="B64" s="152" t="s">
        <v>435</v>
      </c>
      <c r="C64" s="5"/>
      <c r="D64" s="147">
        <v>0</v>
      </c>
      <c r="E64" s="147">
        <v>0</v>
      </c>
      <c r="F64" s="147"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15">
        <f t="shared" si="0"/>
        <v>0</v>
      </c>
      <c r="N64" s="115">
        <f t="shared" si="1"/>
        <v>0</v>
      </c>
      <c r="O64" s="115">
        <f t="shared" si="2"/>
        <v>0</v>
      </c>
      <c r="P64" s="147">
        <v>0</v>
      </c>
      <c r="Q64" s="147">
        <v>0</v>
      </c>
      <c r="R64" s="147">
        <v>0</v>
      </c>
      <c r="S64" s="147">
        <v>0</v>
      </c>
      <c r="T64" s="147">
        <v>0</v>
      </c>
      <c r="U64" s="147">
        <v>0</v>
      </c>
      <c r="V64" s="149"/>
      <c r="W64" s="150"/>
    </row>
    <row r="65" spans="1:23" s="151" customFormat="1" ht="25.5">
      <c r="A65" s="18">
        <v>8321</v>
      </c>
      <c r="B65" s="152" t="s">
        <v>453</v>
      </c>
      <c r="C65" s="5"/>
      <c r="D65" s="147">
        <v>0</v>
      </c>
      <c r="E65" s="147" t="s">
        <v>390</v>
      </c>
      <c r="F65" s="147">
        <v>0</v>
      </c>
      <c r="G65" s="147">
        <v>0</v>
      </c>
      <c r="H65" s="147" t="s">
        <v>390</v>
      </c>
      <c r="I65" s="147">
        <v>0</v>
      </c>
      <c r="J65" s="147">
        <v>0</v>
      </c>
      <c r="K65" s="147" t="s">
        <v>390</v>
      </c>
      <c r="L65" s="147">
        <v>0</v>
      </c>
      <c r="M65" s="115">
        <f t="shared" si="0"/>
        <v>0</v>
      </c>
      <c r="N65" s="115">
        <v>0</v>
      </c>
      <c r="O65" s="115">
        <f t="shared" si="2"/>
        <v>0</v>
      </c>
      <c r="P65" s="147">
        <v>0</v>
      </c>
      <c r="Q65" s="147" t="s">
        <v>390</v>
      </c>
      <c r="R65" s="147">
        <v>0</v>
      </c>
      <c r="S65" s="147">
        <v>0</v>
      </c>
      <c r="T65" s="147" t="s">
        <v>390</v>
      </c>
      <c r="U65" s="147">
        <v>0</v>
      </c>
      <c r="V65" s="149"/>
      <c r="W65" s="150"/>
    </row>
    <row r="66" spans="1:23" s="151" customFormat="1" ht="16.5">
      <c r="A66" s="18"/>
      <c r="B66" s="152" t="s">
        <v>433</v>
      </c>
      <c r="C66" s="5"/>
      <c r="D66" s="147">
        <v>0</v>
      </c>
      <c r="E66" s="147">
        <v>0</v>
      </c>
      <c r="F66" s="147">
        <v>0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15">
        <f t="shared" si="0"/>
        <v>0</v>
      </c>
      <c r="N66" s="115">
        <f t="shared" si="1"/>
        <v>0</v>
      </c>
      <c r="O66" s="115">
        <f t="shared" si="2"/>
        <v>0</v>
      </c>
      <c r="P66" s="147">
        <v>0</v>
      </c>
      <c r="Q66" s="147">
        <v>0</v>
      </c>
      <c r="R66" s="147">
        <v>0</v>
      </c>
      <c r="S66" s="147">
        <v>0</v>
      </c>
      <c r="T66" s="147">
        <v>0</v>
      </c>
      <c r="U66" s="147">
        <v>0</v>
      </c>
      <c r="V66" s="149"/>
      <c r="W66" s="150"/>
    </row>
    <row r="67" spans="1:23" s="151" customFormat="1" ht="16.5">
      <c r="A67" s="18">
        <v>8322</v>
      </c>
      <c r="B67" s="152" t="s">
        <v>454</v>
      </c>
      <c r="C67" s="5" t="s">
        <v>455</v>
      </c>
      <c r="D67" s="147">
        <v>0</v>
      </c>
      <c r="E67" s="147" t="s">
        <v>390</v>
      </c>
      <c r="F67" s="147">
        <v>0</v>
      </c>
      <c r="G67" s="147">
        <v>0</v>
      </c>
      <c r="H67" s="147" t="s">
        <v>390</v>
      </c>
      <c r="I67" s="147">
        <v>0</v>
      </c>
      <c r="J67" s="147">
        <v>0</v>
      </c>
      <c r="K67" s="147" t="s">
        <v>390</v>
      </c>
      <c r="L67" s="147">
        <v>0</v>
      </c>
      <c r="M67" s="115">
        <f t="shared" si="0"/>
        <v>0</v>
      </c>
      <c r="N67" s="115">
        <v>0</v>
      </c>
      <c r="O67" s="115">
        <f t="shared" si="2"/>
        <v>0</v>
      </c>
      <c r="P67" s="147">
        <v>0</v>
      </c>
      <c r="Q67" s="147" t="s">
        <v>390</v>
      </c>
      <c r="R67" s="147">
        <v>0</v>
      </c>
      <c r="S67" s="147">
        <v>0</v>
      </c>
      <c r="T67" s="147" t="s">
        <v>390</v>
      </c>
      <c r="U67" s="147">
        <v>0</v>
      </c>
      <c r="V67" s="149"/>
      <c r="W67" s="150"/>
    </row>
    <row r="68" spans="1:23" s="151" customFormat="1" ht="38.25">
      <c r="A68" s="18">
        <v>8330</v>
      </c>
      <c r="B68" s="152" t="s">
        <v>456</v>
      </c>
      <c r="C68" s="5" t="s">
        <v>457</v>
      </c>
      <c r="D68" s="147">
        <v>0</v>
      </c>
      <c r="E68" s="147" t="s">
        <v>390</v>
      </c>
      <c r="F68" s="147">
        <v>0</v>
      </c>
      <c r="G68" s="147">
        <v>0</v>
      </c>
      <c r="H68" s="147" t="s">
        <v>390</v>
      </c>
      <c r="I68" s="147">
        <v>0</v>
      </c>
      <c r="J68" s="147">
        <v>0</v>
      </c>
      <c r="K68" s="147" t="s">
        <v>390</v>
      </c>
      <c r="L68" s="147">
        <v>0</v>
      </c>
      <c r="M68" s="115">
        <f t="shared" si="0"/>
        <v>0</v>
      </c>
      <c r="N68" s="115">
        <v>0</v>
      </c>
      <c r="O68" s="115">
        <f t="shared" si="2"/>
        <v>0</v>
      </c>
      <c r="P68" s="147">
        <v>0</v>
      </c>
      <c r="Q68" s="147" t="s">
        <v>390</v>
      </c>
      <c r="R68" s="147">
        <v>0</v>
      </c>
      <c r="S68" s="147">
        <v>0</v>
      </c>
      <c r="T68" s="147" t="s">
        <v>390</v>
      </c>
      <c r="U68" s="147">
        <v>0</v>
      </c>
      <c r="V68" s="149"/>
      <c r="W68" s="150"/>
    </row>
    <row r="69" spans="1:23" s="151" customFormat="1" ht="38.25">
      <c r="A69" s="18">
        <v>8340</v>
      </c>
      <c r="B69" s="152" t="s">
        <v>458</v>
      </c>
      <c r="C69" s="5"/>
      <c r="D69" s="147">
        <v>0</v>
      </c>
      <c r="E69" s="147">
        <v>0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0</v>
      </c>
      <c r="L69" s="147">
        <v>0</v>
      </c>
      <c r="M69" s="115">
        <f t="shared" si="0"/>
        <v>0</v>
      </c>
      <c r="N69" s="115">
        <f t="shared" si="1"/>
        <v>0</v>
      </c>
      <c r="O69" s="115">
        <f t="shared" si="2"/>
        <v>0</v>
      </c>
      <c r="P69" s="147">
        <v>0</v>
      </c>
      <c r="Q69" s="147">
        <v>0</v>
      </c>
      <c r="R69" s="147">
        <v>0</v>
      </c>
      <c r="S69" s="147">
        <v>0</v>
      </c>
      <c r="T69" s="147">
        <v>0</v>
      </c>
      <c r="U69" s="147">
        <v>0</v>
      </c>
      <c r="V69" s="149"/>
      <c r="W69" s="150"/>
    </row>
    <row r="70" spans="1:23" s="151" customFormat="1" ht="16.5">
      <c r="A70" s="18"/>
      <c r="B70" s="152" t="s">
        <v>433</v>
      </c>
      <c r="C70" s="5"/>
      <c r="D70" s="147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15">
        <f t="shared" si="0"/>
        <v>0</v>
      </c>
      <c r="N70" s="115">
        <f t="shared" si="1"/>
        <v>0</v>
      </c>
      <c r="O70" s="115">
        <f t="shared" si="2"/>
        <v>0</v>
      </c>
      <c r="P70" s="147">
        <v>0</v>
      </c>
      <c r="Q70" s="147">
        <v>0</v>
      </c>
      <c r="R70" s="147">
        <v>0</v>
      </c>
      <c r="S70" s="147">
        <v>0</v>
      </c>
      <c r="T70" s="147">
        <v>0</v>
      </c>
      <c r="U70" s="147">
        <v>0</v>
      </c>
      <c r="V70" s="149"/>
      <c r="W70" s="150"/>
    </row>
    <row r="71" spans="1:23" s="151" customFormat="1" ht="25.5">
      <c r="A71" s="18">
        <v>8341</v>
      </c>
      <c r="B71" s="152" t="s">
        <v>459</v>
      </c>
      <c r="C71" s="5" t="s">
        <v>455</v>
      </c>
      <c r="D71" s="147">
        <v>0</v>
      </c>
      <c r="E71" s="147">
        <v>0</v>
      </c>
      <c r="F71" s="147" t="s">
        <v>390</v>
      </c>
      <c r="G71" s="147">
        <v>0</v>
      </c>
      <c r="H71" s="147">
        <v>0</v>
      </c>
      <c r="I71" s="147" t="s">
        <v>390</v>
      </c>
      <c r="J71" s="147">
        <v>0</v>
      </c>
      <c r="K71" s="147">
        <v>0</v>
      </c>
      <c r="L71" s="147" t="s">
        <v>390</v>
      </c>
      <c r="M71" s="115">
        <f t="shared" si="0"/>
        <v>0</v>
      </c>
      <c r="N71" s="115">
        <f t="shared" si="1"/>
        <v>0</v>
      </c>
      <c r="O71" s="115">
        <v>0</v>
      </c>
      <c r="P71" s="147">
        <v>0</v>
      </c>
      <c r="Q71" s="147">
        <v>0</v>
      </c>
      <c r="R71" s="147" t="s">
        <v>390</v>
      </c>
      <c r="S71" s="147">
        <v>0</v>
      </c>
      <c r="T71" s="147">
        <v>0</v>
      </c>
      <c r="U71" s="147" t="s">
        <v>390</v>
      </c>
      <c r="V71" s="149"/>
      <c r="W71" s="150"/>
    </row>
    <row r="72" spans="1:23" s="151" customFormat="1" ht="38.25">
      <c r="A72" s="18">
        <v>8350</v>
      </c>
      <c r="B72" s="152" t="s">
        <v>460</v>
      </c>
      <c r="C72" s="5" t="s">
        <v>457</v>
      </c>
      <c r="D72" s="147">
        <v>0</v>
      </c>
      <c r="E72" s="147">
        <v>0</v>
      </c>
      <c r="F72" s="147" t="s">
        <v>390</v>
      </c>
      <c r="G72" s="147">
        <v>0</v>
      </c>
      <c r="H72" s="147">
        <v>0</v>
      </c>
      <c r="I72" s="147" t="s">
        <v>390</v>
      </c>
      <c r="J72" s="147">
        <v>0</v>
      </c>
      <c r="K72" s="147">
        <v>0</v>
      </c>
      <c r="L72" s="147" t="s">
        <v>390</v>
      </c>
      <c r="M72" s="115">
        <f t="shared" si="0"/>
        <v>0</v>
      </c>
      <c r="N72" s="115">
        <f t="shared" si="1"/>
        <v>0</v>
      </c>
      <c r="O72" s="115">
        <v>0</v>
      </c>
      <c r="P72" s="147">
        <v>0</v>
      </c>
      <c r="Q72" s="147">
        <v>0</v>
      </c>
      <c r="R72" s="147" t="s">
        <v>390</v>
      </c>
      <c r="S72" s="147">
        <v>0</v>
      </c>
      <c r="T72" s="147">
        <v>0</v>
      </c>
      <c r="U72" s="147" t="s">
        <v>390</v>
      </c>
      <c r="V72" s="88" t="s">
        <v>499</v>
      </c>
      <c r="W72" s="150"/>
    </row>
  </sheetData>
  <sheetProtection/>
  <autoFilter ref="A16:V16"/>
  <mergeCells count="28">
    <mergeCell ref="A13:A15"/>
    <mergeCell ref="A11:U11"/>
    <mergeCell ref="J13:L13"/>
    <mergeCell ref="P13:R13"/>
    <mergeCell ref="S13:U13"/>
    <mergeCell ref="J14:J15"/>
    <mergeCell ref="G14:G15"/>
    <mergeCell ref="H14:I14"/>
    <mergeCell ref="D13:F13"/>
    <mergeCell ref="G13:I13"/>
    <mergeCell ref="S9:V9"/>
    <mergeCell ref="B13:B15"/>
    <mergeCell ref="M13:O13"/>
    <mergeCell ref="M14:M15"/>
    <mergeCell ref="N14:O14"/>
    <mergeCell ref="K14:L14"/>
    <mergeCell ref="P14:P15"/>
    <mergeCell ref="C13:C15"/>
    <mergeCell ref="D14:D15"/>
    <mergeCell ref="E14:F14"/>
    <mergeCell ref="S2:V2"/>
    <mergeCell ref="T3:V3"/>
    <mergeCell ref="V14:V15"/>
    <mergeCell ref="Q14:R14"/>
    <mergeCell ref="S14:S15"/>
    <mergeCell ref="T14:U14"/>
    <mergeCell ref="S7:V7"/>
    <mergeCell ref="T8:V8"/>
  </mergeCells>
  <printOptions/>
  <pageMargins left="0.25" right="0.58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1"/>
  <sheetViews>
    <sheetView zoomScale="120" zoomScaleNormal="120" zoomScalePageLayoutView="0" workbookViewId="0" topLeftCell="A1">
      <pane xSplit="6" ySplit="16" topLeftCell="U2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X4" sqref="X4:AA4"/>
    </sheetView>
  </sheetViews>
  <sheetFormatPr defaultColWidth="9.140625" defaultRowHeight="12"/>
  <cols>
    <col min="1" max="1" width="9.28125" style="110" customWidth="1"/>
    <col min="2" max="3" width="5.140625" style="110" customWidth="1"/>
    <col min="4" max="4" width="5.140625" style="83" customWidth="1"/>
    <col min="5" max="5" width="37.00390625" style="31" customWidth="1"/>
    <col min="6" max="6" width="13.140625" style="32" customWidth="1"/>
    <col min="7" max="8" width="11.8515625" style="155" bestFit="1" customWidth="1"/>
    <col min="9" max="9" width="10.7109375" style="155" bestFit="1" customWidth="1"/>
    <col min="10" max="10" width="14.00390625" style="83" bestFit="1" customWidth="1"/>
    <col min="11" max="11" width="11.8515625" style="83" bestFit="1" customWidth="1"/>
    <col min="12" max="12" width="11.8515625" style="155" bestFit="1" customWidth="1"/>
    <col min="13" max="14" width="14.00390625" style="33" bestFit="1" customWidth="1"/>
    <col min="15" max="15" width="12.00390625" style="33" bestFit="1" customWidth="1"/>
    <col min="16" max="16" width="12.8515625" style="33" bestFit="1" customWidth="1"/>
    <col min="17" max="17" width="11.28125" style="33" bestFit="1" customWidth="1"/>
    <col min="18" max="18" width="12.8515625" style="33" bestFit="1" customWidth="1"/>
    <col min="19" max="19" width="14.140625" style="33" bestFit="1" customWidth="1"/>
    <col min="20" max="21" width="14.28125" style="33" customWidth="1"/>
    <col min="22" max="22" width="13.140625" style="33" customWidth="1"/>
    <col min="23" max="24" width="14.421875" style="33" customWidth="1"/>
    <col min="25" max="25" width="30.28125" style="144" customWidth="1"/>
    <col min="26" max="16384" width="9.28125" style="144" customWidth="1"/>
  </cols>
  <sheetData>
    <row r="1" spans="2:25" ht="13.5">
      <c r="B1" s="90"/>
      <c r="C1" s="34"/>
      <c r="D1" s="91"/>
      <c r="E1" s="91"/>
      <c r="F1" s="91"/>
      <c r="G1" s="34"/>
      <c r="H1" s="34"/>
      <c r="I1" s="110"/>
      <c r="J1" s="33"/>
      <c r="K1" s="33"/>
      <c r="L1" s="33"/>
      <c r="S1" s="144"/>
      <c r="T1" s="144"/>
      <c r="U1" s="144"/>
      <c r="V1" s="144"/>
      <c r="W1" s="142"/>
      <c r="X1" s="141"/>
      <c r="Y1" s="140" t="s">
        <v>532</v>
      </c>
    </row>
    <row r="2" spans="2:25" ht="13.5">
      <c r="B2" s="90"/>
      <c r="C2" s="34"/>
      <c r="D2" s="91"/>
      <c r="E2" s="91"/>
      <c r="F2" s="91"/>
      <c r="G2" s="34"/>
      <c r="H2" s="34"/>
      <c r="I2" s="110"/>
      <c r="J2" s="33"/>
      <c r="K2" s="33"/>
      <c r="L2" s="33"/>
      <c r="S2" s="144"/>
      <c r="T2" s="144"/>
      <c r="U2" s="144"/>
      <c r="V2" s="144"/>
      <c r="W2" s="139"/>
      <c r="X2" s="139"/>
      <c r="Y2" s="140" t="s">
        <v>528</v>
      </c>
    </row>
    <row r="3" spans="2:25" ht="13.5">
      <c r="B3" s="90"/>
      <c r="C3" s="34"/>
      <c r="D3" s="91"/>
      <c r="E3" s="91"/>
      <c r="F3" s="91"/>
      <c r="G3" s="34"/>
      <c r="H3" s="34"/>
      <c r="I3" s="110"/>
      <c r="J3" s="33"/>
      <c r="K3" s="33"/>
      <c r="L3" s="33"/>
      <c r="S3" s="144"/>
      <c r="T3" s="144"/>
      <c r="U3" s="144"/>
      <c r="V3" s="144"/>
      <c r="W3" s="142"/>
      <c r="X3" s="139"/>
      <c r="Y3" s="140" t="s">
        <v>529</v>
      </c>
    </row>
    <row r="4" spans="2:27" ht="13.5">
      <c r="B4" s="90"/>
      <c r="C4" s="34"/>
      <c r="D4" s="91"/>
      <c r="E4" s="91"/>
      <c r="F4" s="91"/>
      <c r="G4" s="34"/>
      <c r="H4" s="34"/>
      <c r="I4" s="110"/>
      <c r="J4" s="33"/>
      <c r="K4" s="33"/>
      <c r="L4" s="33"/>
      <c r="S4" s="144"/>
      <c r="T4" s="144"/>
      <c r="U4" s="144"/>
      <c r="V4" s="144"/>
      <c r="W4" s="139"/>
      <c r="X4" s="192" t="s">
        <v>534</v>
      </c>
      <c r="Y4" s="192"/>
      <c r="Z4" s="192"/>
      <c r="AA4" s="192"/>
    </row>
    <row r="6" spans="2:25" ht="13.5">
      <c r="B6" s="90"/>
      <c r="C6" s="34"/>
      <c r="D6" s="91"/>
      <c r="E6" s="91"/>
      <c r="F6" s="91"/>
      <c r="G6" s="34"/>
      <c r="H6" s="34"/>
      <c r="I6" s="110"/>
      <c r="J6" s="33"/>
      <c r="K6" s="33"/>
      <c r="L6" s="33"/>
      <c r="S6" s="144"/>
      <c r="T6" s="144"/>
      <c r="U6" s="144"/>
      <c r="V6" s="144"/>
      <c r="W6" s="142"/>
      <c r="X6" s="141"/>
      <c r="Y6" s="140" t="s">
        <v>532</v>
      </c>
    </row>
    <row r="7" spans="2:25" ht="13.5">
      <c r="B7" s="90"/>
      <c r="C7" s="34"/>
      <c r="D7" s="91"/>
      <c r="E7" s="91"/>
      <c r="F7" s="91"/>
      <c r="G7" s="34"/>
      <c r="H7" s="34"/>
      <c r="I7" s="110"/>
      <c r="J7" s="33"/>
      <c r="K7" s="33"/>
      <c r="L7" s="33"/>
      <c r="S7" s="144"/>
      <c r="T7" s="144"/>
      <c r="U7" s="144"/>
      <c r="V7" s="144"/>
      <c r="W7" s="139"/>
      <c r="X7" s="139"/>
      <c r="Y7" s="140" t="s">
        <v>528</v>
      </c>
    </row>
    <row r="8" spans="2:25" ht="13.5">
      <c r="B8" s="90"/>
      <c r="C8" s="34"/>
      <c r="D8" s="91"/>
      <c r="E8" s="91"/>
      <c r="F8" s="91"/>
      <c r="G8" s="34"/>
      <c r="H8" s="34"/>
      <c r="I8" s="110"/>
      <c r="J8" s="33"/>
      <c r="K8" s="33"/>
      <c r="L8" s="33"/>
      <c r="S8" s="144"/>
      <c r="T8" s="144"/>
      <c r="U8" s="144"/>
      <c r="V8" s="144"/>
      <c r="W8" s="142"/>
      <c r="X8" s="139"/>
      <c r="Y8" s="140" t="s">
        <v>529</v>
      </c>
    </row>
    <row r="9" spans="2:25" ht="13.5">
      <c r="B9" s="90"/>
      <c r="C9" s="34"/>
      <c r="D9" s="91"/>
      <c r="E9" s="91"/>
      <c r="F9" s="91"/>
      <c r="G9" s="34"/>
      <c r="H9" s="34"/>
      <c r="I9" s="110"/>
      <c r="J9" s="33"/>
      <c r="K9" s="33"/>
      <c r="L9" s="33"/>
      <c r="S9" s="144"/>
      <c r="T9" s="144"/>
      <c r="U9" s="144"/>
      <c r="V9" s="144"/>
      <c r="W9" s="139"/>
      <c r="X9" s="164" t="str">
        <f>1!$S$10</f>
        <v>2023 թվականի  հուլիսի 26-ի N 67-Ն որոշման</v>
      </c>
      <c r="Y9" s="164"/>
    </row>
    <row r="10" ht="17.25" customHeight="1">
      <c r="O10" s="33" t="s">
        <v>485</v>
      </c>
    </row>
    <row r="11" spans="1:24" ht="41.25" customHeight="1">
      <c r="A11" s="202" t="s">
        <v>527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1:25" ht="21" customHeight="1" thickBot="1">
      <c r="A12" s="34"/>
      <c r="B12" s="34"/>
      <c r="C12" s="34"/>
      <c r="D12" s="24"/>
      <c r="E12" s="35"/>
      <c r="F12" s="36"/>
      <c r="G12" s="37"/>
      <c r="H12" s="37"/>
      <c r="I12" s="37"/>
      <c r="J12" s="24"/>
      <c r="K12" s="38"/>
      <c r="L12" s="3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29" t="s">
        <v>0</v>
      </c>
    </row>
    <row r="13" spans="1:25" ht="32.25" customHeight="1">
      <c r="A13" s="203" t="s">
        <v>1</v>
      </c>
      <c r="B13" s="205" t="s">
        <v>186</v>
      </c>
      <c r="C13" s="205" t="s">
        <v>187</v>
      </c>
      <c r="D13" s="205" t="s">
        <v>188</v>
      </c>
      <c r="E13" s="180" t="s">
        <v>378</v>
      </c>
      <c r="F13" s="185" t="s">
        <v>3</v>
      </c>
      <c r="G13" s="200" t="s">
        <v>383</v>
      </c>
      <c r="H13" s="200"/>
      <c r="I13" s="200"/>
      <c r="J13" s="185" t="s">
        <v>384</v>
      </c>
      <c r="K13" s="185"/>
      <c r="L13" s="185"/>
      <c r="M13" s="185" t="s">
        <v>183</v>
      </c>
      <c r="N13" s="185"/>
      <c r="O13" s="185"/>
      <c r="P13" s="180" t="s">
        <v>385</v>
      </c>
      <c r="Q13" s="180"/>
      <c r="R13" s="180"/>
      <c r="S13" s="185" t="s">
        <v>184</v>
      </c>
      <c r="T13" s="185"/>
      <c r="U13" s="185"/>
      <c r="V13" s="185" t="s">
        <v>386</v>
      </c>
      <c r="W13" s="185"/>
      <c r="X13" s="185"/>
      <c r="Y13" s="58" t="s">
        <v>381</v>
      </c>
    </row>
    <row r="14" spans="1:25" ht="18.75" customHeight="1">
      <c r="A14" s="204"/>
      <c r="B14" s="174"/>
      <c r="C14" s="174"/>
      <c r="D14" s="174"/>
      <c r="E14" s="175"/>
      <c r="F14" s="173"/>
      <c r="G14" s="201" t="s">
        <v>4</v>
      </c>
      <c r="H14" s="201" t="s">
        <v>5</v>
      </c>
      <c r="I14" s="201"/>
      <c r="J14" s="172" t="s">
        <v>4</v>
      </c>
      <c r="K14" s="172" t="s">
        <v>5</v>
      </c>
      <c r="L14" s="172"/>
      <c r="M14" s="172" t="s">
        <v>4</v>
      </c>
      <c r="N14" s="172" t="s">
        <v>5</v>
      </c>
      <c r="O14" s="172"/>
      <c r="P14" s="172" t="s">
        <v>4</v>
      </c>
      <c r="Q14" s="172" t="s">
        <v>5</v>
      </c>
      <c r="R14" s="172"/>
      <c r="S14" s="172" t="s">
        <v>4</v>
      </c>
      <c r="T14" s="172" t="s">
        <v>5</v>
      </c>
      <c r="U14" s="172"/>
      <c r="V14" s="172" t="s">
        <v>4</v>
      </c>
      <c r="W14" s="172" t="s">
        <v>5</v>
      </c>
      <c r="X14" s="172"/>
      <c r="Y14" s="177" t="s">
        <v>387</v>
      </c>
    </row>
    <row r="15" spans="1:25" ht="33.75" customHeight="1">
      <c r="A15" s="204"/>
      <c r="B15" s="174"/>
      <c r="C15" s="174"/>
      <c r="D15" s="174"/>
      <c r="E15" s="175"/>
      <c r="F15" s="173"/>
      <c r="G15" s="201"/>
      <c r="H15" s="40" t="s">
        <v>6</v>
      </c>
      <c r="I15" s="40" t="s">
        <v>7</v>
      </c>
      <c r="J15" s="172"/>
      <c r="K15" s="21" t="s">
        <v>6</v>
      </c>
      <c r="L15" s="40" t="s">
        <v>7</v>
      </c>
      <c r="M15" s="172"/>
      <c r="N15" s="21" t="s">
        <v>6</v>
      </c>
      <c r="O15" s="21" t="s">
        <v>7</v>
      </c>
      <c r="P15" s="172"/>
      <c r="Q15" s="21" t="s">
        <v>6</v>
      </c>
      <c r="R15" s="21" t="s">
        <v>7</v>
      </c>
      <c r="S15" s="172"/>
      <c r="T15" s="21" t="s">
        <v>6</v>
      </c>
      <c r="U15" s="21" t="s">
        <v>7</v>
      </c>
      <c r="V15" s="172"/>
      <c r="W15" s="21" t="s">
        <v>6</v>
      </c>
      <c r="X15" s="21" t="s">
        <v>7</v>
      </c>
      <c r="Y15" s="177"/>
    </row>
    <row r="16" spans="1:25" ht="12.75" customHeight="1">
      <c r="A16" s="41">
        <v>1</v>
      </c>
      <c r="B16" s="22">
        <v>2</v>
      </c>
      <c r="C16" s="22">
        <v>3</v>
      </c>
      <c r="D16" s="22">
        <v>4</v>
      </c>
      <c r="E16" s="22">
        <v>5</v>
      </c>
      <c r="F16" s="28">
        <v>6</v>
      </c>
      <c r="G16" s="42">
        <v>7</v>
      </c>
      <c r="H16" s="42">
        <v>8</v>
      </c>
      <c r="I16" s="42">
        <v>9</v>
      </c>
      <c r="J16" s="22">
        <v>10</v>
      </c>
      <c r="K16" s="22">
        <v>11</v>
      </c>
      <c r="L16" s="4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30">
        <v>22</v>
      </c>
    </row>
    <row r="17" spans="1:25" s="156" customFormat="1" ht="63.75" customHeight="1">
      <c r="A17" s="130">
        <v>2000</v>
      </c>
      <c r="B17" s="131" t="s">
        <v>10</v>
      </c>
      <c r="C17" s="131" t="s">
        <v>10</v>
      </c>
      <c r="D17" s="131" t="s">
        <v>10</v>
      </c>
      <c r="E17" s="126" t="s">
        <v>189</v>
      </c>
      <c r="F17" s="126"/>
      <c r="G17" s="109">
        <f>H17+I17</f>
        <v>800713.8</v>
      </c>
      <c r="H17" s="109">
        <v>712898.3</v>
      </c>
      <c r="I17" s="109">
        <v>87815.5</v>
      </c>
      <c r="J17" s="109">
        <f>K17+L17</f>
        <v>1332882.7</v>
      </c>
      <c r="K17" s="127">
        <v>870611.2</v>
      </c>
      <c r="L17" s="128">
        <v>462271.5</v>
      </c>
      <c r="M17" s="127">
        <f>N17+O17</f>
        <v>1498484.7</v>
      </c>
      <c r="N17" s="127">
        <f>N18+N66+N72+N79+N105+N121+N147+N158+N191+N218+N239</f>
        <v>1078484.7</v>
      </c>
      <c r="O17" s="127">
        <f>O18+O66+O72+O79+O105+O121+O147+O158+O191+O218+O239</f>
        <v>420000</v>
      </c>
      <c r="P17" s="107">
        <f>M17-J17</f>
        <v>165602</v>
      </c>
      <c r="Q17" s="107">
        <f>N17-K17</f>
        <v>207873.5</v>
      </c>
      <c r="R17" s="107">
        <f>O17-L17</f>
        <v>-42271.5</v>
      </c>
      <c r="S17" s="127">
        <f>T17+U17</f>
        <v>1516634.7</v>
      </c>
      <c r="T17" s="127">
        <f>T18+T66+T72+T79+T105+T121+T147+T158+T191+T218+T239</f>
        <v>1096634.7</v>
      </c>
      <c r="U17" s="127">
        <f>U18+U66+U72+U79+U105+U121+U147+U158+U191+U218+U239</f>
        <v>420000</v>
      </c>
      <c r="V17" s="127">
        <f>W17+X17</f>
        <v>2182234.7</v>
      </c>
      <c r="W17" s="127">
        <f>W18+W66+W72+W79+W105+W121+W147+W158+W191+W218+W239</f>
        <v>1110234.7</v>
      </c>
      <c r="X17" s="127">
        <f>X18+X66+X72+X79+X105+X121+X147+X158+X191+X218+X239</f>
        <v>1072000</v>
      </c>
      <c r="Y17" s="129" t="s">
        <v>500</v>
      </c>
    </row>
    <row r="18" spans="1:25" s="145" customFormat="1" ht="21">
      <c r="A18" s="130" t="s">
        <v>190</v>
      </c>
      <c r="B18" s="131" t="s">
        <v>191</v>
      </c>
      <c r="C18" s="131" t="s">
        <v>192</v>
      </c>
      <c r="D18" s="131" t="s">
        <v>192</v>
      </c>
      <c r="E18" s="126" t="s">
        <v>193</v>
      </c>
      <c r="F18" s="89"/>
      <c r="G18" s="102">
        <v>157934.2</v>
      </c>
      <c r="H18" s="102">
        <f>H20+H41+H53</f>
        <v>154124.30000000002</v>
      </c>
      <c r="I18" s="102">
        <v>3809.9</v>
      </c>
      <c r="J18" s="132">
        <v>294323</v>
      </c>
      <c r="K18" s="102">
        <f>K20+K41+K53</f>
        <v>177323</v>
      </c>
      <c r="L18" s="102">
        <f>L20+L41+L53</f>
        <v>117000</v>
      </c>
      <c r="M18" s="127">
        <f>N18+O18</f>
        <v>214447.8</v>
      </c>
      <c r="N18" s="133">
        <f>N20+N41+N47+N53</f>
        <v>209447.8</v>
      </c>
      <c r="O18" s="133">
        <f>O20+O41+O47+O53</f>
        <v>5000</v>
      </c>
      <c r="P18" s="107">
        <f aca="true" t="shared" si="0" ref="P18:R19">M18-J18</f>
        <v>-79875.20000000001</v>
      </c>
      <c r="Q18" s="107">
        <f t="shared" si="0"/>
        <v>32124.79999999999</v>
      </c>
      <c r="R18" s="107">
        <f t="shared" si="0"/>
        <v>-112000</v>
      </c>
      <c r="S18" s="127">
        <f>T18+U18</f>
        <v>218807.8</v>
      </c>
      <c r="T18" s="133">
        <f>T20+T41+T47+T53</f>
        <v>213807.8</v>
      </c>
      <c r="U18" s="133">
        <f>U20+U41+U47+U53</f>
        <v>5000</v>
      </c>
      <c r="V18" s="127">
        <f>W18+X18</f>
        <v>229687.8</v>
      </c>
      <c r="W18" s="133">
        <f>W20+W41+W47+W53</f>
        <v>224687.8</v>
      </c>
      <c r="X18" s="133">
        <f>X20+X41+X47+X53</f>
        <v>5000</v>
      </c>
      <c r="Y18" s="69"/>
    </row>
    <row r="19" spans="1:25" ht="12">
      <c r="A19" s="43"/>
      <c r="B19" s="44"/>
      <c r="C19" s="44"/>
      <c r="D19" s="45"/>
      <c r="E19" s="46" t="s">
        <v>5</v>
      </c>
      <c r="F19" s="23"/>
      <c r="G19" s="68"/>
      <c r="H19" s="68"/>
      <c r="I19" s="68"/>
      <c r="J19" s="68"/>
      <c r="K19" s="68"/>
      <c r="L19" s="68"/>
      <c r="M19" s="68"/>
      <c r="N19" s="68"/>
      <c r="O19" s="68"/>
      <c r="P19" s="84">
        <f t="shared" si="0"/>
        <v>0</v>
      </c>
      <c r="Q19" s="84">
        <f t="shared" si="0"/>
        <v>0</v>
      </c>
      <c r="R19" s="84">
        <f t="shared" si="0"/>
        <v>0</v>
      </c>
      <c r="S19" s="68"/>
      <c r="T19" s="68"/>
      <c r="U19" s="68"/>
      <c r="V19" s="68"/>
      <c r="W19" s="68"/>
      <c r="X19" s="68"/>
      <c r="Y19" s="69"/>
    </row>
    <row r="20" spans="1:25" s="145" customFormat="1" ht="63">
      <c r="A20" s="47" t="s">
        <v>194</v>
      </c>
      <c r="B20" s="28" t="s">
        <v>191</v>
      </c>
      <c r="C20" s="28" t="s">
        <v>195</v>
      </c>
      <c r="D20" s="28" t="s">
        <v>192</v>
      </c>
      <c r="E20" s="48" t="s">
        <v>196</v>
      </c>
      <c r="F20" s="49"/>
      <c r="G20" s="68">
        <v>140981</v>
      </c>
      <c r="H20" s="68">
        <v>139763.1</v>
      </c>
      <c r="I20" s="68">
        <v>1217.9</v>
      </c>
      <c r="J20" s="70">
        <v>170652</v>
      </c>
      <c r="K20" s="11">
        <v>163652</v>
      </c>
      <c r="L20" s="11">
        <v>7000</v>
      </c>
      <c r="M20" s="67">
        <f>N20+O20</f>
        <v>204078.8</v>
      </c>
      <c r="N20" s="67">
        <f>N22</f>
        <v>199078.8</v>
      </c>
      <c r="O20" s="67">
        <f>O22</f>
        <v>5000</v>
      </c>
      <c r="P20" s="84">
        <f aca="true" t="shared" si="1" ref="P20:P83">M20-J20</f>
        <v>33426.79999999999</v>
      </c>
      <c r="Q20" s="84">
        <f aca="true" t="shared" si="2" ref="Q20:Q83">N20-K20</f>
        <v>35426.79999999999</v>
      </c>
      <c r="R20" s="84">
        <f aca="true" t="shared" si="3" ref="R20:R83">O20-L20</f>
        <v>-2000</v>
      </c>
      <c r="S20" s="67">
        <v>190200</v>
      </c>
      <c r="T20" s="67">
        <f>T22</f>
        <v>203438.8</v>
      </c>
      <c r="U20" s="67">
        <v>5000</v>
      </c>
      <c r="V20" s="67">
        <v>190200</v>
      </c>
      <c r="W20" s="67">
        <f>W22</f>
        <v>214318.8</v>
      </c>
      <c r="X20" s="67">
        <v>5000</v>
      </c>
      <c r="Y20" s="186" t="s">
        <v>501</v>
      </c>
    </row>
    <row r="21" spans="1:25" ht="12">
      <c r="A21" s="43"/>
      <c r="B21" s="44"/>
      <c r="C21" s="44"/>
      <c r="D21" s="45"/>
      <c r="E21" s="46" t="s">
        <v>197</v>
      </c>
      <c r="F21" s="23"/>
      <c r="G21" s="68"/>
      <c r="H21" s="68"/>
      <c r="I21" s="68"/>
      <c r="J21" s="68"/>
      <c r="K21" s="68"/>
      <c r="L21" s="68"/>
      <c r="M21" s="68"/>
      <c r="N21" s="68"/>
      <c r="O21" s="68"/>
      <c r="P21" s="84">
        <f t="shared" si="1"/>
        <v>0</v>
      </c>
      <c r="Q21" s="84">
        <f t="shared" si="2"/>
        <v>0</v>
      </c>
      <c r="R21" s="84">
        <f t="shared" si="3"/>
        <v>0</v>
      </c>
      <c r="S21" s="68"/>
      <c r="T21" s="68"/>
      <c r="U21" s="68"/>
      <c r="V21" s="68"/>
      <c r="W21" s="68"/>
      <c r="X21" s="68"/>
      <c r="Y21" s="187"/>
    </row>
    <row r="22" spans="1:25" s="145" customFormat="1" ht="22.5">
      <c r="A22" s="47" t="s">
        <v>198</v>
      </c>
      <c r="B22" s="28" t="s">
        <v>191</v>
      </c>
      <c r="C22" s="28" t="s">
        <v>195</v>
      </c>
      <c r="D22" s="28" t="s">
        <v>195</v>
      </c>
      <c r="E22" s="59" t="s">
        <v>392</v>
      </c>
      <c r="F22" s="23"/>
      <c r="G22" s="68">
        <v>140981</v>
      </c>
      <c r="H22" s="68">
        <v>139763.1</v>
      </c>
      <c r="I22" s="68">
        <v>1217.9</v>
      </c>
      <c r="J22" s="70">
        <v>170652</v>
      </c>
      <c r="K22" s="68">
        <v>163652</v>
      </c>
      <c r="L22" s="68">
        <v>7000</v>
      </c>
      <c r="M22" s="67">
        <f aca="true" t="shared" si="4" ref="M22:M47">N22+O22</f>
        <v>204078.8</v>
      </c>
      <c r="N22" s="67">
        <f>SUM(N23:N40)</f>
        <v>199078.8</v>
      </c>
      <c r="O22" s="67">
        <f>SUM(O23:O40)</f>
        <v>5000</v>
      </c>
      <c r="P22" s="84">
        <f t="shared" si="1"/>
        <v>33426.79999999999</v>
      </c>
      <c r="Q22" s="84">
        <f t="shared" si="2"/>
        <v>35426.79999999999</v>
      </c>
      <c r="R22" s="84">
        <f t="shared" si="3"/>
        <v>-2000</v>
      </c>
      <c r="S22" s="67">
        <f aca="true" t="shared" si="5" ref="S22:S47">T22+U22</f>
        <v>208438.8</v>
      </c>
      <c r="T22" s="67">
        <f>SUM(T23:T40)</f>
        <v>203438.8</v>
      </c>
      <c r="U22" s="67">
        <v>5000</v>
      </c>
      <c r="V22" s="67">
        <f aca="true" t="shared" si="6" ref="V22:V47">W22+X22</f>
        <v>219318.8</v>
      </c>
      <c r="W22" s="67">
        <f>SUM(W23:W40)</f>
        <v>214318.8</v>
      </c>
      <c r="X22" s="67">
        <v>5000</v>
      </c>
      <c r="Y22" s="187"/>
    </row>
    <row r="23" spans="1:25" ht="22.5">
      <c r="A23" s="43"/>
      <c r="B23" s="44"/>
      <c r="C23" s="44"/>
      <c r="D23" s="45"/>
      <c r="E23" s="59" t="s">
        <v>393</v>
      </c>
      <c r="F23" s="50">
        <v>4111</v>
      </c>
      <c r="G23" s="68">
        <v>110538.6</v>
      </c>
      <c r="H23" s="68">
        <v>110538.6</v>
      </c>
      <c r="I23" s="11">
        <v>0</v>
      </c>
      <c r="J23" s="68">
        <v>134892</v>
      </c>
      <c r="K23" s="68">
        <v>134892</v>
      </c>
      <c r="L23" s="68">
        <v>0</v>
      </c>
      <c r="M23" s="67">
        <f t="shared" si="4"/>
        <v>178268.8</v>
      </c>
      <c r="N23" s="67">
        <v>178268.8</v>
      </c>
      <c r="O23" s="67">
        <v>0</v>
      </c>
      <c r="P23" s="84">
        <f t="shared" si="1"/>
        <v>43376.79999999999</v>
      </c>
      <c r="Q23" s="84">
        <f t="shared" si="2"/>
        <v>43376.79999999999</v>
      </c>
      <c r="R23" s="84">
        <f t="shared" si="3"/>
        <v>0</v>
      </c>
      <c r="S23" s="67">
        <f t="shared" si="5"/>
        <v>182628.8</v>
      </c>
      <c r="T23" s="67">
        <v>182628.8</v>
      </c>
      <c r="U23" s="68"/>
      <c r="V23" s="67">
        <f t="shared" si="6"/>
        <v>193508.8</v>
      </c>
      <c r="W23" s="67">
        <v>193508.8</v>
      </c>
      <c r="X23" s="68"/>
      <c r="Y23" s="187"/>
    </row>
    <row r="24" spans="1:25" s="145" customFormat="1" ht="33.75">
      <c r="A24" s="39"/>
      <c r="B24" s="27"/>
      <c r="C24" s="27"/>
      <c r="D24" s="23"/>
      <c r="E24" s="59" t="s">
        <v>394</v>
      </c>
      <c r="F24" s="50">
        <v>4112</v>
      </c>
      <c r="G24" s="68">
        <v>8283.2</v>
      </c>
      <c r="H24" s="68">
        <v>8283.2</v>
      </c>
      <c r="I24" s="11">
        <v>0</v>
      </c>
      <c r="J24" s="68">
        <v>7500</v>
      </c>
      <c r="K24" s="68">
        <v>7500</v>
      </c>
      <c r="L24" s="68">
        <v>0</v>
      </c>
      <c r="M24" s="67">
        <f t="shared" si="4"/>
        <v>5000</v>
      </c>
      <c r="N24" s="67">
        <v>5000</v>
      </c>
      <c r="O24" s="67">
        <v>0</v>
      </c>
      <c r="P24" s="84">
        <f t="shared" si="1"/>
        <v>-2500</v>
      </c>
      <c r="Q24" s="84">
        <f t="shared" si="2"/>
        <v>-2500</v>
      </c>
      <c r="R24" s="84">
        <f t="shared" si="3"/>
        <v>0</v>
      </c>
      <c r="S24" s="67">
        <f t="shared" si="5"/>
        <v>5000</v>
      </c>
      <c r="T24" s="67">
        <v>5000</v>
      </c>
      <c r="U24" s="67">
        <v>0</v>
      </c>
      <c r="V24" s="67">
        <f t="shared" si="6"/>
        <v>5000</v>
      </c>
      <c r="W24" s="67">
        <v>5000</v>
      </c>
      <c r="X24" s="67">
        <v>0</v>
      </c>
      <c r="Y24" s="187"/>
    </row>
    <row r="25" spans="1:25" ht="12">
      <c r="A25" s="43"/>
      <c r="B25" s="44"/>
      <c r="C25" s="44"/>
      <c r="D25" s="45"/>
      <c r="E25" s="59" t="s">
        <v>395</v>
      </c>
      <c r="F25" s="28">
        <v>4212</v>
      </c>
      <c r="G25" s="68">
        <v>6041.2</v>
      </c>
      <c r="H25" s="68">
        <v>6041.2</v>
      </c>
      <c r="I25" s="11">
        <v>0</v>
      </c>
      <c r="J25" s="71">
        <v>5500</v>
      </c>
      <c r="K25" s="72">
        <v>5500</v>
      </c>
      <c r="L25" s="68">
        <v>0</v>
      </c>
      <c r="M25" s="67">
        <f t="shared" si="4"/>
        <v>1000</v>
      </c>
      <c r="N25" s="67">
        <v>1000</v>
      </c>
      <c r="O25" s="67">
        <v>0</v>
      </c>
      <c r="P25" s="84">
        <f t="shared" si="1"/>
        <v>-4500</v>
      </c>
      <c r="Q25" s="84">
        <f t="shared" si="2"/>
        <v>-4500</v>
      </c>
      <c r="R25" s="84">
        <f t="shared" si="3"/>
        <v>0</v>
      </c>
      <c r="S25" s="67">
        <f t="shared" si="5"/>
        <v>1000</v>
      </c>
      <c r="T25" s="67">
        <v>1000</v>
      </c>
      <c r="U25" s="67">
        <v>0</v>
      </c>
      <c r="V25" s="67">
        <f t="shared" si="6"/>
        <v>1000</v>
      </c>
      <c r="W25" s="67">
        <v>1000</v>
      </c>
      <c r="X25" s="67">
        <v>0</v>
      </c>
      <c r="Y25" s="187"/>
    </row>
    <row r="26" spans="1:25" ht="12">
      <c r="A26" s="43"/>
      <c r="B26" s="44"/>
      <c r="C26" s="44"/>
      <c r="D26" s="45"/>
      <c r="E26" s="59" t="s">
        <v>396</v>
      </c>
      <c r="F26" s="28">
        <v>4213</v>
      </c>
      <c r="G26" s="68">
        <v>422.5</v>
      </c>
      <c r="H26" s="68">
        <v>422.5</v>
      </c>
      <c r="I26" s="11">
        <v>0</v>
      </c>
      <c r="J26" s="71">
        <v>500</v>
      </c>
      <c r="K26" s="72">
        <v>500</v>
      </c>
      <c r="L26" s="68">
        <v>0</v>
      </c>
      <c r="M26" s="67">
        <f t="shared" si="4"/>
        <v>200</v>
      </c>
      <c r="N26" s="67">
        <v>200</v>
      </c>
      <c r="O26" s="67">
        <v>0</v>
      </c>
      <c r="P26" s="84">
        <f t="shared" si="1"/>
        <v>-300</v>
      </c>
      <c r="Q26" s="84">
        <f t="shared" si="2"/>
        <v>-300</v>
      </c>
      <c r="R26" s="84">
        <f t="shared" si="3"/>
        <v>0</v>
      </c>
      <c r="S26" s="67">
        <f t="shared" si="5"/>
        <v>200</v>
      </c>
      <c r="T26" s="67">
        <v>200</v>
      </c>
      <c r="U26" s="67">
        <v>0</v>
      </c>
      <c r="V26" s="67">
        <f t="shared" si="6"/>
        <v>200</v>
      </c>
      <c r="W26" s="67">
        <v>200</v>
      </c>
      <c r="X26" s="67">
        <v>0</v>
      </c>
      <c r="Y26" s="187"/>
    </row>
    <row r="27" spans="1:25" ht="12">
      <c r="A27" s="43"/>
      <c r="B27" s="44"/>
      <c r="C27" s="44"/>
      <c r="D27" s="45"/>
      <c r="E27" s="59" t="s">
        <v>397</v>
      </c>
      <c r="F27" s="28">
        <v>4214</v>
      </c>
      <c r="G27" s="68">
        <v>1689.2</v>
      </c>
      <c r="H27" s="68">
        <v>1689.2</v>
      </c>
      <c r="I27" s="11">
        <v>0</v>
      </c>
      <c r="J27" s="71">
        <v>1800</v>
      </c>
      <c r="K27" s="72">
        <v>1800</v>
      </c>
      <c r="L27" s="68">
        <v>0</v>
      </c>
      <c r="M27" s="67">
        <f t="shared" si="4"/>
        <v>2200</v>
      </c>
      <c r="N27" s="67">
        <v>2200</v>
      </c>
      <c r="O27" s="67">
        <v>0</v>
      </c>
      <c r="P27" s="84">
        <f t="shared" si="1"/>
        <v>400</v>
      </c>
      <c r="Q27" s="84">
        <f t="shared" si="2"/>
        <v>400</v>
      </c>
      <c r="R27" s="84">
        <f t="shared" si="3"/>
        <v>0</v>
      </c>
      <c r="S27" s="67">
        <f t="shared" si="5"/>
        <v>2200</v>
      </c>
      <c r="T27" s="67">
        <v>2200</v>
      </c>
      <c r="U27" s="67">
        <v>0</v>
      </c>
      <c r="V27" s="67">
        <f t="shared" si="6"/>
        <v>2200</v>
      </c>
      <c r="W27" s="67">
        <v>2200</v>
      </c>
      <c r="X27" s="67">
        <v>0</v>
      </c>
      <c r="Y27" s="187"/>
    </row>
    <row r="28" spans="1:25" ht="12">
      <c r="A28" s="43"/>
      <c r="B28" s="44"/>
      <c r="C28" s="44"/>
      <c r="D28" s="45"/>
      <c r="E28" s="59" t="s">
        <v>398</v>
      </c>
      <c r="F28" s="28">
        <v>4215</v>
      </c>
      <c r="G28" s="68">
        <v>256</v>
      </c>
      <c r="H28" s="68">
        <v>256</v>
      </c>
      <c r="I28" s="11">
        <v>0</v>
      </c>
      <c r="J28" s="71">
        <v>260</v>
      </c>
      <c r="K28" s="72">
        <v>260</v>
      </c>
      <c r="L28" s="68">
        <v>0</v>
      </c>
      <c r="M28" s="67">
        <f t="shared" si="4"/>
        <v>260</v>
      </c>
      <c r="N28" s="67">
        <v>260</v>
      </c>
      <c r="O28" s="67">
        <v>0</v>
      </c>
      <c r="P28" s="84">
        <f t="shared" si="1"/>
        <v>0</v>
      </c>
      <c r="Q28" s="84">
        <f t="shared" si="2"/>
        <v>0</v>
      </c>
      <c r="R28" s="84">
        <f t="shared" si="3"/>
        <v>0</v>
      </c>
      <c r="S28" s="67">
        <f t="shared" si="5"/>
        <v>260</v>
      </c>
      <c r="T28" s="67">
        <v>260</v>
      </c>
      <c r="U28" s="67">
        <v>0</v>
      </c>
      <c r="V28" s="67">
        <f t="shared" si="6"/>
        <v>260</v>
      </c>
      <c r="W28" s="67">
        <v>260</v>
      </c>
      <c r="X28" s="67">
        <v>0</v>
      </c>
      <c r="Y28" s="187"/>
    </row>
    <row r="29" spans="1:25" ht="12">
      <c r="A29" s="43"/>
      <c r="B29" s="44"/>
      <c r="C29" s="44"/>
      <c r="D29" s="45"/>
      <c r="E29" s="59" t="s">
        <v>399</v>
      </c>
      <c r="F29" s="28">
        <v>4221</v>
      </c>
      <c r="G29" s="68">
        <v>817</v>
      </c>
      <c r="H29" s="68">
        <v>817</v>
      </c>
      <c r="I29" s="11">
        <v>0</v>
      </c>
      <c r="J29" s="68">
        <v>1000</v>
      </c>
      <c r="K29" s="68">
        <v>1000</v>
      </c>
      <c r="L29" s="68">
        <v>0</v>
      </c>
      <c r="M29" s="67">
        <f t="shared" si="4"/>
        <v>1200</v>
      </c>
      <c r="N29" s="67">
        <v>1200</v>
      </c>
      <c r="O29" s="67">
        <v>0</v>
      </c>
      <c r="P29" s="84">
        <f t="shared" si="1"/>
        <v>200</v>
      </c>
      <c r="Q29" s="84">
        <f t="shared" si="2"/>
        <v>200</v>
      </c>
      <c r="R29" s="84">
        <f t="shared" si="3"/>
        <v>0</v>
      </c>
      <c r="S29" s="67">
        <f t="shared" si="5"/>
        <v>1200</v>
      </c>
      <c r="T29" s="67">
        <v>1200</v>
      </c>
      <c r="U29" s="67">
        <v>0</v>
      </c>
      <c r="V29" s="67">
        <f t="shared" si="6"/>
        <v>1200</v>
      </c>
      <c r="W29" s="67">
        <v>1200</v>
      </c>
      <c r="X29" s="67">
        <v>0</v>
      </c>
      <c r="Y29" s="187"/>
    </row>
    <row r="30" spans="1:25" ht="25.5">
      <c r="A30" s="43"/>
      <c r="B30" s="44"/>
      <c r="C30" s="44"/>
      <c r="D30" s="45"/>
      <c r="E30" s="60" t="s">
        <v>488</v>
      </c>
      <c r="F30" s="28">
        <v>4231</v>
      </c>
      <c r="G30" s="68"/>
      <c r="H30" s="68"/>
      <c r="I30" s="11"/>
      <c r="J30" s="68"/>
      <c r="K30" s="68"/>
      <c r="L30" s="68"/>
      <c r="M30" s="67">
        <f t="shared" si="4"/>
        <v>200</v>
      </c>
      <c r="N30" s="67">
        <v>200</v>
      </c>
      <c r="O30" s="67">
        <v>0</v>
      </c>
      <c r="P30" s="84">
        <f t="shared" si="1"/>
        <v>200</v>
      </c>
      <c r="Q30" s="84">
        <f t="shared" si="2"/>
        <v>200</v>
      </c>
      <c r="R30" s="84">
        <f t="shared" si="3"/>
        <v>0</v>
      </c>
      <c r="S30" s="67">
        <f t="shared" si="5"/>
        <v>200</v>
      </c>
      <c r="T30" s="67">
        <v>200</v>
      </c>
      <c r="U30" s="67">
        <v>0</v>
      </c>
      <c r="V30" s="67">
        <f t="shared" si="6"/>
        <v>200</v>
      </c>
      <c r="W30" s="67">
        <v>200</v>
      </c>
      <c r="X30" s="67">
        <v>0</v>
      </c>
      <c r="Y30" s="187"/>
    </row>
    <row r="31" spans="1:25" ht="12">
      <c r="A31" s="43"/>
      <c r="B31" s="44"/>
      <c r="C31" s="44"/>
      <c r="D31" s="45"/>
      <c r="E31" s="59" t="s">
        <v>412</v>
      </c>
      <c r="F31" s="28">
        <v>4232</v>
      </c>
      <c r="G31" s="68"/>
      <c r="H31" s="68"/>
      <c r="I31" s="11"/>
      <c r="J31" s="68">
        <v>150</v>
      </c>
      <c r="K31" s="68">
        <v>150</v>
      </c>
      <c r="L31" s="68">
        <v>0</v>
      </c>
      <c r="M31" s="67">
        <f t="shared" si="4"/>
        <v>0</v>
      </c>
      <c r="N31" s="67">
        <v>0</v>
      </c>
      <c r="O31" s="67">
        <v>0</v>
      </c>
      <c r="P31" s="84">
        <f t="shared" si="1"/>
        <v>-150</v>
      </c>
      <c r="Q31" s="84">
        <f t="shared" si="2"/>
        <v>-150</v>
      </c>
      <c r="R31" s="84">
        <f t="shared" si="3"/>
        <v>0</v>
      </c>
      <c r="S31" s="67">
        <f t="shared" si="5"/>
        <v>0</v>
      </c>
      <c r="T31" s="67"/>
      <c r="U31" s="67">
        <v>0</v>
      </c>
      <c r="V31" s="67">
        <f t="shared" si="6"/>
        <v>0</v>
      </c>
      <c r="W31" s="67"/>
      <c r="X31" s="67">
        <v>0</v>
      </c>
      <c r="Y31" s="187"/>
    </row>
    <row r="32" spans="1:25" ht="22.5">
      <c r="A32" s="43"/>
      <c r="B32" s="44"/>
      <c r="C32" s="44"/>
      <c r="D32" s="45"/>
      <c r="E32" s="59" t="s">
        <v>400</v>
      </c>
      <c r="F32" s="28">
        <v>4234</v>
      </c>
      <c r="G32" s="68">
        <v>255.9</v>
      </c>
      <c r="H32" s="68">
        <v>255.9</v>
      </c>
      <c r="I32" s="11">
        <v>0</v>
      </c>
      <c r="J32" s="68">
        <v>450</v>
      </c>
      <c r="K32" s="68">
        <v>450</v>
      </c>
      <c r="L32" s="68">
        <v>0</v>
      </c>
      <c r="M32" s="67">
        <f t="shared" si="4"/>
        <v>250</v>
      </c>
      <c r="N32" s="67">
        <v>250</v>
      </c>
      <c r="O32" s="67">
        <v>0</v>
      </c>
      <c r="P32" s="84">
        <f t="shared" si="1"/>
        <v>-200</v>
      </c>
      <c r="Q32" s="84">
        <f t="shared" si="2"/>
        <v>-200</v>
      </c>
      <c r="R32" s="84">
        <f t="shared" si="3"/>
        <v>0</v>
      </c>
      <c r="S32" s="67">
        <f t="shared" si="5"/>
        <v>250</v>
      </c>
      <c r="T32" s="67">
        <v>250</v>
      </c>
      <c r="U32" s="67">
        <v>0</v>
      </c>
      <c r="V32" s="67">
        <f t="shared" si="6"/>
        <v>250</v>
      </c>
      <c r="W32" s="67">
        <v>250</v>
      </c>
      <c r="X32" s="67">
        <v>0</v>
      </c>
      <c r="Y32" s="187"/>
    </row>
    <row r="33" spans="1:25" ht="22.5">
      <c r="A33" s="43"/>
      <c r="B33" s="44"/>
      <c r="C33" s="44"/>
      <c r="D33" s="45"/>
      <c r="E33" s="59" t="s">
        <v>401</v>
      </c>
      <c r="F33" s="28">
        <v>4239</v>
      </c>
      <c r="G33" s="68">
        <v>515</v>
      </c>
      <c r="H33" s="68">
        <v>515</v>
      </c>
      <c r="I33" s="11">
        <v>0</v>
      </c>
      <c r="J33" s="68">
        <v>550</v>
      </c>
      <c r="K33" s="68">
        <v>550</v>
      </c>
      <c r="L33" s="68">
        <v>0</v>
      </c>
      <c r="M33" s="67">
        <f t="shared" si="4"/>
        <v>250</v>
      </c>
      <c r="N33" s="67">
        <v>250</v>
      </c>
      <c r="O33" s="67">
        <v>0</v>
      </c>
      <c r="P33" s="84">
        <f t="shared" si="1"/>
        <v>-300</v>
      </c>
      <c r="Q33" s="84">
        <f t="shared" si="2"/>
        <v>-300</v>
      </c>
      <c r="R33" s="84">
        <f t="shared" si="3"/>
        <v>0</v>
      </c>
      <c r="S33" s="67">
        <f t="shared" si="5"/>
        <v>250</v>
      </c>
      <c r="T33" s="67">
        <v>250</v>
      </c>
      <c r="U33" s="67">
        <v>0</v>
      </c>
      <c r="V33" s="67">
        <f t="shared" si="6"/>
        <v>250</v>
      </c>
      <c r="W33" s="67">
        <v>250</v>
      </c>
      <c r="X33" s="67">
        <v>0</v>
      </c>
      <c r="Y33" s="187"/>
    </row>
    <row r="34" spans="1:25" ht="22.5">
      <c r="A34" s="43"/>
      <c r="B34" s="44"/>
      <c r="C34" s="44"/>
      <c r="D34" s="45"/>
      <c r="E34" s="59" t="s">
        <v>481</v>
      </c>
      <c r="F34" s="28">
        <v>4252</v>
      </c>
      <c r="G34" s="68">
        <v>4100.5</v>
      </c>
      <c r="H34" s="68">
        <v>4100.5</v>
      </c>
      <c r="I34" s="11">
        <v>0</v>
      </c>
      <c r="J34" s="71">
        <v>4000</v>
      </c>
      <c r="K34" s="72">
        <v>4000</v>
      </c>
      <c r="L34" s="72">
        <v>0</v>
      </c>
      <c r="M34" s="67">
        <f t="shared" si="4"/>
        <v>4000</v>
      </c>
      <c r="N34" s="67">
        <v>4000</v>
      </c>
      <c r="O34" s="67">
        <v>0</v>
      </c>
      <c r="P34" s="84">
        <f t="shared" si="1"/>
        <v>0</v>
      </c>
      <c r="Q34" s="84">
        <f t="shared" si="2"/>
        <v>0</v>
      </c>
      <c r="R34" s="84">
        <f t="shared" si="3"/>
        <v>0</v>
      </c>
      <c r="S34" s="67">
        <f t="shared" si="5"/>
        <v>4000</v>
      </c>
      <c r="T34" s="67">
        <v>4000</v>
      </c>
      <c r="U34" s="67">
        <v>0</v>
      </c>
      <c r="V34" s="67">
        <f t="shared" si="6"/>
        <v>4000</v>
      </c>
      <c r="W34" s="67">
        <v>4000</v>
      </c>
      <c r="X34" s="67">
        <v>0</v>
      </c>
      <c r="Y34" s="187"/>
    </row>
    <row r="35" spans="1:25" ht="22.5">
      <c r="A35" s="43"/>
      <c r="B35" s="44"/>
      <c r="C35" s="44"/>
      <c r="D35" s="45"/>
      <c r="E35" s="59" t="s">
        <v>402</v>
      </c>
      <c r="F35" s="28">
        <v>4261</v>
      </c>
      <c r="G35" s="68">
        <v>1350.5</v>
      </c>
      <c r="H35" s="68">
        <v>1350.5</v>
      </c>
      <c r="I35" s="11">
        <v>0</v>
      </c>
      <c r="J35" s="71">
        <v>1400</v>
      </c>
      <c r="K35" s="72">
        <v>1400</v>
      </c>
      <c r="L35" s="72">
        <v>0</v>
      </c>
      <c r="M35" s="67">
        <f t="shared" si="4"/>
        <v>1400</v>
      </c>
      <c r="N35" s="67">
        <v>1400</v>
      </c>
      <c r="O35" s="67">
        <v>0</v>
      </c>
      <c r="P35" s="84">
        <f t="shared" si="1"/>
        <v>0</v>
      </c>
      <c r="Q35" s="84">
        <f t="shared" si="2"/>
        <v>0</v>
      </c>
      <c r="R35" s="84">
        <f t="shared" si="3"/>
        <v>0</v>
      </c>
      <c r="S35" s="67">
        <f t="shared" si="5"/>
        <v>1400</v>
      </c>
      <c r="T35" s="67">
        <v>1400</v>
      </c>
      <c r="U35" s="67">
        <v>0</v>
      </c>
      <c r="V35" s="67">
        <f t="shared" si="6"/>
        <v>1400</v>
      </c>
      <c r="W35" s="67">
        <v>1400</v>
      </c>
      <c r="X35" s="67">
        <v>0</v>
      </c>
      <c r="Y35" s="187"/>
    </row>
    <row r="36" spans="1:25" ht="12">
      <c r="A36" s="43"/>
      <c r="B36" s="44"/>
      <c r="C36" s="44"/>
      <c r="D36" s="45"/>
      <c r="E36" s="59" t="s">
        <v>403</v>
      </c>
      <c r="F36" s="28">
        <v>4264</v>
      </c>
      <c r="G36" s="68">
        <v>4906.5</v>
      </c>
      <c r="H36" s="68">
        <v>4906.5</v>
      </c>
      <c r="I36" s="11">
        <v>0</v>
      </c>
      <c r="J36" s="71">
        <v>5000</v>
      </c>
      <c r="K36" s="72">
        <v>5000</v>
      </c>
      <c r="L36" s="72">
        <v>0</v>
      </c>
      <c r="M36" s="67">
        <f t="shared" si="4"/>
        <v>4500</v>
      </c>
      <c r="N36" s="67">
        <v>4500</v>
      </c>
      <c r="O36" s="67">
        <v>0</v>
      </c>
      <c r="P36" s="84">
        <f t="shared" si="1"/>
        <v>-500</v>
      </c>
      <c r="Q36" s="84">
        <f t="shared" si="2"/>
        <v>-500</v>
      </c>
      <c r="R36" s="84">
        <f t="shared" si="3"/>
        <v>0</v>
      </c>
      <c r="S36" s="67">
        <f t="shared" si="5"/>
        <v>4500</v>
      </c>
      <c r="T36" s="67">
        <v>4500</v>
      </c>
      <c r="U36" s="67">
        <v>0</v>
      </c>
      <c r="V36" s="67">
        <f t="shared" si="6"/>
        <v>4500</v>
      </c>
      <c r="W36" s="67">
        <v>4500</v>
      </c>
      <c r="X36" s="67">
        <v>0</v>
      </c>
      <c r="Y36" s="187"/>
    </row>
    <row r="37" spans="1:25" ht="22.5">
      <c r="A37" s="43"/>
      <c r="B37" s="44"/>
      <c r="C37" s="44"/>
      <c r="D37" s="45"/>
      <c r="E37" s="59" t="s">
        <v>404</v>
      </c>
      <c r="F37" s="28">
        <v>4267</v>
      </c>
      <c r="G37" s="68">
        <v>558.2</v>
      </c>
      <c r="H37" s="68">
        <v>558.2</v>
      </c>
      <c r="I37" s="11">
        <v>0</v>
      </c>
      <c r="J37" s="71">
        <v>600</v>
      </c>
      <c r="K37" s="72">
        <v>600</v>
      </c>
      <c r="L37" s="72">
        <v>0</v>
      </c>
      <c r="M37" s="67">
        <f t="shared" si="4"/>
        <v>300</v>
      </c>
      <c r="N37" s="67">
        <v>300</v>
      </c>
      <c r="O37" s="67">
        <v>0</v>
      </c>
      <c r="P37" s="84">
        <f t="shared" si="1"/>
        <v>-300</v>
      </c>
      <c r="Q37" s="84">
        <f t="shared" si="2"/>
        <v>-300</v>
      </c>
      <c r="R37" s="84">
        <f t="shared" si="3"/>
        <v>0</v>
      </c>
      <c r="S37" s="67">
        <f t="shared" si="5"/>
        <v>300</v>
      </c>
      <c r="T37" s="67">
        <v>300</v>
      </c>
      <c r="U37" s="67">
        <v>0</v>
      </c>
      <c r="V37" s="67">
        <f t="shared" si="6"/>
        <v>300</v>
      </c>
      <c r="W37" s="67">
        <v>300</v>
      </c>
      <c r="X37" s="67">
        <v>0</v>
      </c>
      <c r="Y37" s="187"/>
    </row>
    <row r="38" spans="1:25" ht="12">
      <c r="A38" s="43"/>
      <c r="B38" s="44"/>
      <c r="C38" s="44"/>
      <c r="D38" s="45"/>
      <c r="E38" s="59" t="s">
        <v>405</v>
      </c>
      <c r="F38" s="28">
        <v>4823</v>
      </c>
      <c r="G38" s="68">
        <v>28.8</v>
      </c>
      <c r="H38" s="68">
        <v>28.8</v>
      </c>
      <c r="I38" s="11">
        <v>0</v>
      </c>
      <c r="J38" s="68">
        <v>50</v>
      </c>
      <c r="K38" s="68">
        <v>50</v>
      </c>
      <c r="L38" s="72">
        <v>0</v>
      </c>
      <c r="M38" s="67">
        <f t="shared" si="4"/>
        <v>50</v>
      </c>
      <c r="N38" s="67">
        <v>50</v>
      </c>
      <c r="O38" s="67">
        <v>0</v>
      </c>
      <c r="P38" s="84">
        <f t="shared" si="1"/>
        <v>0</v>
      </c>
      <c r="Q38" s="84">
        <f t="shared" si="2"/>
        <v>0</v>
      </c>
      <c r="R38" s="84">
        <f t="shared" si="3"/>
        <v>0</v>
      </c>
      <c r="S38" s="67">
        <f t="shared" si="5"/>
        <v>50</v>
      </c>
      <c r="T38" s="67">
        <v>50</v>
      </c>
      <c r="U38" s="67">
        <v>0</v>
      </c>
      <c r="V38" s="67">
        <f t="shared" si="6"/>
        <v>50</v>
      </c>
      <c r="W38" s="67">
        <v>50</v>
      </c>
      <c r="X38" s="67">
        <v>0</v>
      </c>
      <c r="Y38" s="187"/>
    </row>
    <row r="39" spans="1:25" ht="12">
      <c r="A39" s="43"/>
      <c r="B39" s="44"/>
      <c r="C39" s="44"/>
      <c r="D39" s="45"/>
      <c r="E39" s="59" t="s">
        <v>406</v>
      </c>
      <c r="F39" s="28">
        <v>5122</v>
      </c>
      <c r="G39" s="68">
        <v>1137.9</v>
      </c>
      <c r="H39" s="68">
        <v>0</v>
      </c>
      <c r="I39" s="68">
        <v>1137.9</v>
      </c>
      <c r="J39" s="68">
        <v>7000</v>
      </c>
      <c r="K39" s="68">
        <v>0</v>
      </c>
      <c r="L39" s="72">
        <v>7000</v>
      </c>
      <c r="M39" s="67">
        <f t="shared" si="4"/>
        <v>5000</v>
      </c>
      <c r="N39" s="67">
        <v>0</v>
      </c>
      <c r="O39" s="67">
        <v>5000</v>
      </c>
      <c r="P39" s="84">
        <f t="shared" si="1"/>
        <v>-2000</v>
      </c>
      <c r="Q39" s="84">
        <f t="shared" si="2"/>
        <v>0</v>
      </c>
      <c r="R39" s="84">
        <f t="shared" si="3"/>
        <v>-2000</v>
      </c>
      <c r="S39" s="67">
        <f t="shared" si="5"/>
        <v>5000</v>
      </c>
      <c r="T39" s="67">
        <v>0</v>
      </c>
      <c r="U39" s="67">
        <v>5000</v>
      </c>
      <c r="V39" s="67">
        <f t="shared" si="6"/>
        <v>5000</v>
      </c>
      <c r="W39" s="67">
        <v>0</v>
      </c>
      <c r="X39" s="67">
        <v>5000</v>
      </c>
      <c r="Y39" s="187"/>
    </row>
    <row r="40" spans="1:25" ht="12">
      <c r="A40" s="43"/>
      <c r="B40" s="44"/>
      <c r="C40" s="44"/>
      <c r="D40" s="45"/>
      <c r="E40" s="61" t="s">
        <v>407</v>
      </c>
      <c r="F40" s="28">
        <v>5129</v>
      </c>
      <c r="G40" s="68">
        <v>80</v>
      </c>
      <c r="H40" s="68">
        <v>0</v>
      </c>
      <c r="I40" s="68">
        <v>80</v>
      </c>
      <c r="J40" s="68"/>
      <c r="K40" s="68"/>
      <c r="L40" s="72"/>
      <c r="M40" s="67">
        <f t="shared" si="4"/>
        <v>0</v>
      </c>
      <c r="N40" s="68"/>
      <c r="O40" s="68"/>
      <c r="P40" s="84">
        <f t="shared" si="1"/>
        <v>0</v>
      </c>
      <c r="Q40" s="84">
        <f t="shared" si="2"/>
        <v>0</v>
      </c>
      <c r="R40" s="84">
        <f t="shared" si="3"/>
        <v>0</v>
      </c>
      <c r="S40" s="67">
        <f t="shared" si="5"/>
        <v>0</v>
      </c>
      <c r="T40" s="68"/>
      <c r="U40" s="68"/>
      <c r="V40" s="67">
        <f t="shared" si="6"/>
        <v>0</v>
      </c>
      <c r="W40" s="68"/>
      <c r="X40" s="68"/>
      <c r="Y40" s="187"/>
    </row>
    <row r="41" spans="1:25" s="145" customFormat="1" ht="21">
      <c r="A41" s="47" t="s">
        <v>200</v>
      </c>
      <c r="B41" s="28" t="s">
        <v>191</v>
      </c>
      <c r="C41" s="28" t="s">
        <v>199</v>
      </c>
      <c r="D41" s="28" t="s">
        <v>192</v>
      </c>
      <c r="E41" s="48" t="s">
        <v>201</v>
      </c>
      <c r="F41" s="49"/>
      <c r="G41" s="11">
        <v>3390.5</v>
      </c>
      <c r="H41" s="11">
        <f>H43+H47</f>
        <v>3390.5</v>
      </c>
      <c r="I41" s="11">
        <v>0</v>
      </c>
      <c r="J41" s="71">
        <v>4450</v>
      </c>
      <c r="K41" s="72">
        <v>4450</v>
      </c>
      <c r="L41" s="72">
        <v>0</v>
      </c>
      <c r="M41" s="67">
        <f t="shared" si="4"/>
        <v>1999</v>
      </c>
      <c r="N41" s="67">
        <f>N43</f>
        <v>1999</v>
      </c>
      <c r="O41" s="68">
        <v>0</v>
      </c>
      <c r="P41" s="84">
        <f t="shared" si="1"/>
        <v>-2451</v>
      </c>
      <c r="Q41" s="84">
        <f t="shared" si="2"/>
        <v>-2451</v>
      </c>
      <c r="R41" s="84">
        <f t="shared" si="3"/>
        <v>0</v>
      </c>
      <c r="S41" s="67">
        <f t="shared" si="5"/>
        <v>1999</v>
      </c>
      <c r="T41" s="67">
        <f>T43</f>
        <v>1999</v>
      </c>
      <c r="U41" s="68">
        <v>0</v>
      </c>
      <c r="V41" s="67">
        <f t="shared" si="6"/>
        <v>1999</v>
      </c>
      <c r="W41" s="67">
        <f>W43</f>
        <v>1999</v>
      </c>
      <c r="X41" s="68">
        <v>0</v>
      </c>
      <c r="Y41" s="188"/>
    </row>
    <row r="42" spans="1:25" ht="12">
      <c r="A42" s="43"/>
      <c r="B42" s="44"/>
      <c r="C42" s="44"/>
      <c r="D42" s="45"/>
      <c r="E42" s="46" t="s">
        <v>197</v>
      </c>
      <c r="F42" s="23"/>
      <c r="G42" s="68"/>
      <c r="H42" s="68"/>
      <c r="I42" s="68"/>
      <c r="J42" s="68"/>
      <c r="K42" s="68"/>
      <c r="L42" s="68"/>
      <c r="M42" s="67">
        <f t="shared" si="4"/>
        <v>0</v>
      </c>
      <c r="N42" s="67"/>
      <c r="O42" s="68"/>
      <c r="P42" s="84">
        <f t="shared" si="1"/>
        <v>0</v>
      </c>
      <c r="Q42" s="84">
        <f t="shared" si="2"/>
        <v>0</v>
      </c>
      <c r="R42" s="84">
        <f t="shared" si="3"/>
        <v>0</v>
      </c>
      <c r="S42" s="67">
        <f t="shared" si="5"/>
        <v>0</v>
      </c>
      <c r="T42" s="67"/>
      <c r="U42" s="68"/>
      <c r="V42" s="67">
        <f t="shared" si="6"/>
        <v>0</v>
      </c>
      <c r="W42" s="67"/>
      <c r="X42" s="68"/>
      <c r="Y42" s="69"/>
    </row>
    <row r="43" spans="1:25" ht="22.5">
      <c r="A43" s="41" t="s">
        <v>202</v>
      </c>
      <c r="B43" s="22" t="s">
        <v>191</v>
      </c>
      <c r="C43" s="22" t="s">
        <v>199</v>
      </c>
      <c r="D43" s="22" t="s">
        <v>195</v>
      </c>
      <c r="E43" s="1" t="s">
        <v>408</v>
      </c>
      <c r="F43" s="2"/>
      <c r="G43" s="68">
        <v>1999</v>
      </c>
      <c r="H43" s="68">
        <v>1999</v>
      </c>
      <c r="I43" s="68">
        <v>0</v>
      </c>
      <c r="J43" s="71">
        <v>2400</v>
      </c>
      <c r="K43" s="72">
        <v>2400</v>
      </c>
      <c r="L43" s="73">
        <v>0</v>
      </c>
      <c r="M43" s="67">
        <f t="shared" si="4"/>
        <v>1999</v>
      </c>
      <c r="N43" s="67">
        <v>1999</v>
      </c>
      <c r="O43" s="68">
        <v>0</v>
      </c>
      <c r="P43" s="84">
        <f t="shared" si="1"/>
        <v>-401</v>
      </c>
      <c r="Q43" s="84">
        <f t="shared" si="2"/>
        <v>-401</v>
      </c>
      <c r="R43" s="84">
        <f t="shared" si="3"/>
        <v>0</v>
      </c>
      <c r="S43" s="67">
        <f t="shared" si="5"/>
        <v>1999</v>
      </c>
      <c r="T43" s="67">
        <v>1999</v>
      </c>
      <c r="U43" s="68">
        <v>0</v>
      </c>
      <c r="V43" s="67">
        <f t="shared" si="6"/>
        <v>1999</v>
      </c>
      <c r="W43" s="67">
        <v>1999</v>
      </c>
      <c r="X43" s="68">
        <v>0</v>
      </c>
      <c r="Y43" s="186" t="s">
        <v>502</v>
      </c>
    </row>
    <row r="44" spans="1:25" ht="12">
      <c r="A44" s="43"/>
      <c r="B44" s="44"/>
      <c r="C44" s="44"/>
      <c r="D44" s="45"/>
      <c r="E44" s="1" t="s">
        <v>411</v>
      </c>
      <c r="F44" s="2"/>
      <c r="G44" s="68"/>
      <c r="H44" s="68"/>
      <c r="I44" s="68"/>
      <c r="J44" s="68"/>
      <c r="K44" s="68"/>
      <c r="L44" s="68"/>
      <c r="M44" s="67">
        <f t="shared" si="4"/>
        <v>0</v>
      </c>
      <c r="N44" s="67"/>
      <c r="O44" s="68"/>
      <c r="P44" s="84">
        <f t="shared" si="1"/>
        <v>0</v>
      </c>
      <c r="Q44" s="84">
        <f t="shared" si="2"/>
        <v>0</v>
      </c>
      <c r="R44" s="84">
        <f t="shared" si="3"/>
        <v>0</v>
      </c>
      <c r="S44" s="67">
        <f t="shared" si="5"/>
        <v>0</v>
      </c>
      <c r="T44" s="67"/>
      <c r="U44" s="68"/>
      <c r="V44" s="67">
        <f t="shared" si="6"/>
        <v>0</v>
      </c>
      <c r="W44" s="67"/>
      <c r="X44" s="68"/>
      <c r="Y44" s="187"/>
    </row>
    <row r="45" spans="1:25" s="145" customFormat="1" ht="22.5">
      <c r="A45" s="39"/>
      <c r="B45" s="27"/>
      <c r="C45" s="27"/>
      <c r="D45" s="23"/>
      <c r="E45" s="1" t="s">
        <v>409</v>
      </c>
      <c r="F45" s="2" t="s">
        <v>329</v>
      </c>
      <c r="G45" s="68">
        <v>1935.8</v>
      </c>
      <c r="H45" s="68">
        <v>1935.8</v>
      </c>
      <c r="I45" s="68">
        <v>0</v>
      </c>
      <c r="J45" s="71">
        <v>2400</v>
      </c>
      <c r="K45" s="72">
        <v>2400</v>
      </c>
      <c r="L45" s="68">
        <v>0</v>
      </c>
      <c r="M45" s="67">
        <f t="shared" si="4"/>
        <v>1999</v>
      </c>
      <c r="N45" s="67">
        <v>1999</v>
      </c>
      <c r="O45" s="68">
        <v>0</v>
      </c>
      <c r="P45" s="84">
        <f t="shared" si="1"/>
        <v>-401</v>
      </c>
      <c r="Q45" s="84">
        <f t="shared" si="2"/>
        <v>-401</v>
      </c>
      <c r="R45" s="84">
        <f t="shared" si="3"/>
        <v>0</v>
      </c>
      <c r="S45" s="67">
        <f t="shared" si="5"/>
        <v>1999</v>
      </c>
      <c r="T45" s="67">
        <v>1999</v>
      </c>
      <c r="U45" s="68">
        <v>0</v>
      </c>
      <c r="V45" s="67">
        <f t="shared" si="6"/>
        <v>1999</v>
      </c>
      <c r="W45" s="67">
        <v>1999</v>
      </c>
      <c r="X45" s="68">
        <v>0</v>
      </c>
      <c r="Y45" s="187"/>
    </row>
    <row r="46" spans="1:25" ht="22.5">
      <c r="A46" s="43"/>
      <c r="B46" s="44"/>
      <c r="C46" s="44"/>
      <c r="D46" s="45"/>
      <c r="E46" s="1" t="s">
        <v>410</v>
      </c>
      <c r="F46" s="2" t="s">
        <v>330</v>
      </c>
      <c r="G46" s="68">
        <v>63.2</v>
      </c>
      <c r="H46" s="68">
        <v>63.2</v>
      </c>
      <c r="I46" s="68">
        <v>0</v>
      </c>
      <c r="J46" s="68"/>
      <c r="K46" s="68"/>
      <c r="L46" s="68"/>
      <c r="M46" s="67">
        <f t="shared" si="4"/>
        <v>0</v>
      </c>
      <c r="N46" s="68">
        <v>0</v>
      </c>
      <c r="O46" s="68">
        <v>0</v>
      </c>
      <c r="P46" s="84">
        <f t="shared" si="1"/>
        <v>0</v>
      </c>
      <c r="Q46" s="84">
        <f t="shared" si="2"/>
        <v>0</v>
      </c>
      <c r="R46" s="84">
        <f t="shared" si="3"/>
        <v>0</v>
      </c>
      <c r="S46" s="67">
        <f t="shared" si="5"/>
        <v>0</v>
      </c>
      <c r="T46" s="68">
        <v>0</v>
      </c>
      <c r="U46" s="68">
        <v>0</v>
      </c>
      <c r="V46" s="67">
        <f t="shared" si="6"/>
        <v>0</v>
      </c>
      <c r="W46" s="68">
        <v>0</v>
      </c>
      <c r="X46" s="68">
        <v>0</v>
      </c>
      <c r="Y46" s="188"/>
    </row>
    <row r="47" spans="1:25" s="145" customFormat="1" ht="21">
      <c r="A47" s="47" t="s">
        <v>203</v>
      </c>
      <c r="B47" s="28" t="s">
        <v>191</v>
      </c>
      <c r="C47" s="28">
        <v>3</v>
      </c>
      <c r="D47" s="28" t="s">
        <v>192</v>
      </c>
      <c r="E47" s="48" t="s">
        <v>414</v>
      </c>
      <c r="F47" s="49"/>
      <c r="G47" s="11">
        <v>1391.5</v>
      </c>
      <c r="H47" s="11">
        <v>1391.5</v>
      </c>
      <c r="I47" s="11">
        <v>0</v>
      </c>
      <c r="J47" s="68">
        <v>2050</v>
      </c>
      <c r="K47" s="68">
        <v>2050</v>
      </c>
      <c r="L47" s="68">
        <v>0</v>
      </c>
      <c r="M47" s="67">
        <f t="shared" si="4"/>
        <v>2020</v>
      </c>
      <c r="N47" s="67">
        <f>N49+N50</f>
        <v>2020</v>
      </c>
      <c r="O47" s="67">
        <v>0</v>
      </c>
      <c r="P47" s="84">
        <f t="shared" si="1"/>
        <v>-30</v>
      </c>
      <c r="Q47" s="84">
        <f t="shared" si="2"/>
        <v>-30</v>
      </c>
      <c r="R47" s="84">
        <f t="shared" si="3"/>
        <v>0</v>
      </c>
      <c r="S47" s="67">
        <f t="shared" si="5"/>
        <v>2020</v>
      </c>
      <c r="T47" s="67">
        <f>T49+T50</f>
        <v>2020</v>
      </c>
      <c r="U47" s="67">
        <v>0</v>
      </c>
      <c r="V47" s="67">
        <f t="shared" si="6"/>
        <v>2020</v>
      </c>
      <c r="W47" s="67">
        <f>W49+W50</f>
        <v>2020</v>
      </c>
      <c r="X47" s="67">
        <v>0</v>
      </c>
      <c r="Y47" s="69"/>
    </row>
    <row r="48" spans="1:25" ht="12">
      <c r="A48" s="43"/>
      <c r="B48" s="44"/>
      <c r="C48" s="44"/>
      <c r="D48" s="45"/>
      <c r="E48" s="46" t="s">
        <v>197</v>
      </c>
      <c r="F48" s="23"/>
      <c r="G48" s="68"/>
      <c r="H48" s="68"/>
      <c r="I48" s="68"/>
      <c r="J48" s="68"/>
      <c r="K48" s="68"/>
      <c r="L48" s="68"/>
      <c r="M48" s="68"/>
      <c r="N48" s="68"/>
      <c r="O48" s="68"/>
      <c r="P48" s="84">
        <f t="shared" si="1"/>
        <v>0</v>
      </c>
      <c r="Q48" s="84">
        <f t="shared" si="2"/>
        <v>0</v>
      </c>
      <c r="R48" s="84">
        <f t="shared" si="3"/>
        <v>0</v>
      </c>
      <c r="S48" s="68"/>
      <c r="T48" s="68"/>
      <c r="U48" s="68"/>
      <c r="V48" s="68"/>
      <c r="W48" s="68"/>
      <c r="X48" s="68"/>
      <c r="Y48" s="69"/>
    </row>
    <row r="49" spans="1:25" s="145" customFormat="1" ht="21">
      <c r="A49" s="47" t="s">
        <v>205</v>
      </c>
      <c r="B49" s="28" t="s">
        <v>191</v>
      </c>
      <c r="C49" s="28">
        <v>3</v>
      </c>
      <c r="D49" s="28">
        <v>3</v>
      </c>
      <c r="E49" s="48" t="s">
        <v>414</v>
      </c>
      <c r="F49" s="23"/>
      <c r="G49" s="11">
        <v>1391.5</v>
      </c>
      <c r="H49" s="11">
        <v>1391.5</v>
      </c>
      <c r="I49" s="11">
        <v>0</v>
      </c>
      <c r="J49" s="68">
        <v>2050</v>
      </c>
      <c r="K49" s="68">
        <v>2050</v>
      </c>
      <c r="L49" s="68">
        <v>0</v>
      </c>
      <c r="M49" s="67">
        <f>N49+O49</f>
        <v>2020</v>
      </c>
      <c r="N49" s="67">
        <f>N51+N52</f>
        <v>2020</v>
      </c>
      <c r="O49" s="67">
        <v>0</v>
      </c>
      <c r="P49" s="84">
        <f t="shared" si="1"/>
        <v>-30</v>
      </c>
      <c r="Q49" s="84">
        <f t="shared" si="2"/>
        <v>-30</v>
      </c>
      <c r="R49" s="84">
        <f t="shared" si="3"/>
        <v>0</v>
      </c>
      <c r="S49" s="67">
        <f>T49+U49</f>
        <v>2020</v>
      </c>
      <c r="T49" s="67">
        <f>T51+T52</f>
        <v>2020</v>
      </c>
      <c r="U49" s="67">
        <v>0</v>
      </c>
      <c r="V49" s="67">
        <f>W49+X49</f>
        <v>2020</v>
      </c>
      <c r="W49" s="67">
        <f>W51+W52</f>
        <v>2020</v>
      </c>
      <c r="X49" s="67">
        <v>0</v>
      </c>
      <c r="Y49" s="186" t="s">
        <v>503</v>
      </c>
    </row>
    <row r="50" spans="1:25" ht="12">
      <c r="A50" s="43"/>
      <c r="B50" s="44"/>
      <c r="C50" s="44"/>
      <c r="D50" s="45"/>
      <c r="E50" s="46" t="s">
        <v>5</v>
      </c>
      <c r="F50" s="23"/>
      <c r="G50" s="68"/>
      <c r="H50" s="68"/>
      <c r="I50" s="68"/>
      <c r="J50" s="68"/>
      <c r="K50" s="68"/>
      <c r="L50" s="68"/>
      <c r="M50" s="67"/>
      <c r="N50" s="67"/>
      <c r="O50" s="67"/>
      <c r="P50" s="84">
        <f t="shared" si="1"/>
        <v>0</v>
      </c>
      <c r="Q50" s="84">
        <f t="shared" si="2"/>
        <v>0</v>
      </c>
      <c r="R50" s="84">
        <f t="shared" si="3"/>
        <v>0</v>
      </c>
      <c r="S50" s="67"/>
      <c r="T50" s="67"/>
      <c r="U50" s="67"/>
      <c r="V50" s="67"/>
      <c r="W50" s="67"/>
      <c r="X50" s="67"/>
      <c r="Y50" s="187"/>
    </row>
    <row r="51" spans="1:25" ht="12">
      <c r="A51" s="43"/>
      <c r="B51" s="44"/>
      <c r="C51" s="44"/>
      <c r="D51" s="45"/>
      <c r="E51" s="1" t="s">
        <v>412</v>
      </c>
      <c r="F51" s="2" t="s">
        <v>333</v>
      </c>
      <c r="G51" s="68">
        <v>1381.9</v>
      </c>
      <c r="H51" s="68">
        <v>1381.9</v>
      </c>
      <c r="I51" s="68">
        <v>0</v>
      </c>
      <c r="J51" s="68">
        <v>2000</v>
      </c>
      <c r="K51" s="68">
        <v>2000</v>
      </c>
      <c r="L51" s="68">
        <v>0</v>
      </c>
      <c r="M51" s="67">
        <f>N51+O51</f>
        <v>2000</v>
      </c>
      <c r="N51" s="68">
        <v>2000</v>
      </c>
      <c r="O51" s="67">
        <v>0</v>
      </c>
      <c r="P51" s="84">
        <f t="shared" si="1"/>
        <v>0</v>
      </c>
      <c r="Q51" s="84">
        <f t="shared" si="2"/>
        <v>0</v>
      </c>
      <c r="R51" s="84">
        <f t="shared" si="3"/>
        <v>0</v>
      </c>
      <c r="S51" s="68">
        <f>T51+U51</f>
        <v>2000</v>
      </c>
      <c r="T51" s="68">
        <v>2000</v>
      </c>
      <c r="U51" s="67">
        <v>0</v>
      </c>
      <c r="V51" s="68">
        <f>W51+X51</f>
        <v>2000</v>
      </c>
      <c r="W51" s="68">
        <v>2000</v>
      </c>
      <c r="X51" s="67">
        <v>0</v>
      </c>
      <c r="Y51" s="187"/>
    </row>
    <row r="52" spans="1:25" s="145" customFormat="1" ht="12">
      <c r="A52" s="39"/>
      <c r="B52" s="27"/>
      <c r="C52" s="27"/>
      <c r="D52" s="23"/>
      <c r="E52" s="1" t="s">
        <v>413</v>
      </c>
      <c r="F52" s="2" t="s">
        <v>334</v>
      </c>
      <c r="G52" s="68">
        <v>9.6</v>
      </c>
      <c r="H52" s="68">
        <v>9.6</v>
      </c>
      <c r="I52" s="68">
        <v>0</v>
      </c>
      <c r="J52" s="68">
        <v>50</v>
      </c>
      <c r="K52" s="68">
        <v>50</v>
      </c>
      <c r="L52" s="68">
        <v>0</v>
      </c>
      <c r="M52" s="67">
        <f>N52+O52</f>
        <v>20</v>
      </c>
      <c r="N52" s="68">
        <v>20</v>
      </c>
      <c r="O52" s="67">
        <v>0</v>
      </c>
      <c r="P52" s="84">
        <f t="shared" si="1"/>
        <v>-30</v>
      </c>
      <c r="Q52" s="84">
        <f t="shared" si="2"/>
        <v>-30</v>
      </c>
      <c r="R52" s="84">
        <f t="shared" si="3"/>
        <v>0</v>
      </c>
      <c r="S52" s="68">
        <f>T52+U52</f>
        <v>20</v>
      </c>
      <c r="T52" s="68">
        <v>20</v>
      </c>
      <c r="U52" s="67">
        <v>0</v>
      </c>
      <c r="V52" s="68">
        <f>W52+X52</f>
        <v>20</v>
      </c>
      <c r="W52" s="68">
        <v>20</v>
      </c>
      <c r="X52" s="67">
        <v>0</v>
      </c>
      <c r="Y52" s="188"/>
    </row>
    <row r="53" spans="1:25" ht="31.5">
      <c r="A53" s="41" t="s">
        <v>206</v>
      </c>
      <c r="B53" s="22" t="s">
        <v>191</v>
      </c>
      <c r="C53" s="22" t="s">
        <v>207</v>
      </c>
      <c r="D53" s="22" t="s">
        <v>192</v>
      </c>
      <c r="E53" s="51" t="s">
        <v>208</v>
      </c>
      <c r="F53" s="49"/>
      <c r="G53" s="11">
        <v>13562.7</v>
      </c>
      <c r="H53" s="11">
        <v>10970.7</v>
      </c>
      <c r="I53" s="11">
        <v>2592</v>
      </c>
      <c r="J53" s="71">
        <v>119221</v>
      </c>
      <c r="K53" s="72">
        <v>9221</v>
      </c>
      <c r="L53" s="72">
        <v>110000</v>
      </c>
      <c r="M53" s="67">
        <f>N53+O53</f>
        <v>6350</v>
      </c>
      <c r="N53" s="67">
        <f>N55</f>
        <v>6350</v>
      </c>
      <c r="O53" s="67">
        <f>O55</f>
        <v>0</v>
      </c>
      <c r="P53" s="84">
        <f t="shared" si="1"/>
        <v>-112871</v>
      </c>
      <c r="Q53" s="84">
        <f t="shared" si="2"/>
        <v>-2871</v>
      </c>
      <c r="R53" s="84">
        <f t="shared" si="3"/>
        <v>-110000</v>
      </c>
      <c r="S53" s="67">
        <f>T53+U53</f>
        <v>6350</v>
      </c>
      <c r="T53" s="67">
        <f>T55</f>
        <v>6350</v>
      </c>
      <c r="U53" s="67">
        <v>0</v>
      </c>
      <c r="V53" s="67">
        <f>W53+X53</f>
        <v>6350</v>
      </c>
      <c r="W53" s="67">
        <f>W55</f>
        <v>6350</v>
      </c>
      <c r="X53" s="67">
        <v>0</v>
      </c>
      <c r="Y53" s="69"/>
    </row>
    <row r="54" spans="1:25" ht="12">
      <c r="A54" s="43"/>
      <c r="B54" s="44"/>
      <c r="C54" s="44"/>
      <c r="D54" s="45"/>
      <c r="E54" s="46" t="s">
        <v>197</v>
      </c>
      <c r="F54" s="23"/>
      <c r="G54" s="68"/>
      <c r="H54" s="68"/>
      <c r="I54" s="68"/>
      <c r="J54" s="68"/>
      <c r="K54" s="68"/>
      <c r="L54" s="68"/>
      <c r="M54" s="67"/>
      <c r="N54" s="67"/>
      <c r="O54" s="67"/>
      <c r="P54" s="84">
        <f t="shared" si="1"/>
        <v>0</v>
      </c>
      <c r="Q54" s="84">
        <f t="shared" si="2"/>
        <v>0</v>
      </c>
      <c r="R54" s="84">
        <f t="shared" si="3"/>
        <v>0</v>
      </c>
      <c r="S54" s="67"/>
      <c r="T54" s="67"/>
      <c r="U54" s="68"/>
      <c r="V54" s="67"/>
      <c r="W54" s="67"/>
      <c r="X54" s="68"/>
      <c r="Y54" s="69"/>
    </row>
    <row r="55" spans="1:25" s="145" customFormat="1" ht="31.5">
      <c r="A55" s="47" t="s">
        <v>209</v>
      </c>
      <c r="B55" s="28" t="s">
        <v>191</v>
      </c>
      <c r="C55" s="28" t="s">
        <v>207</v>
      </c>
      <c r="D55" s="28" t="s">
        <v>195</v>
      </c>
      <c r="E55" s="52" t="s">
        <v>208</v>
      </c>
      <c r="F55" s="23"/>
      <c r="G55" s="68">
        <v>13562.7</v>
      </c>
      <c r="H55" s="68">
        <v>10970.7</v>
      </c>
      <c r="I55" s="68">
        <v>2592</v>
      </c>
      <c r="J55" s="71">
        <v>119221</v>
      </c>
      <c r="K55" s="72">
        <v>9221</v>
      </c>
      <c r="L55" s="72">
        <v>110000</v>
      </c>
      <c r="M55" s="67">
        <f>N55+O55</f>
        <v>6350</v>
      </c>
      <c r="N55" s="67">
        <f>SUM(N57:N64)</f>
        <v>6350</v>
      </c>
      <c r="O55" s="67">
        <v>0</v>
      </c>
      <c r="P55" s="84">
        <f t="shared" si="1"/>
        <v>-112871</v>
      </c>
      <c r="Q55" s="84">
        <f t="shared" si="2"/>
        <v>-2871</v>
      </c>
      <c r="R55" s="84">
        <f t="shared" si="3"/>
        <v>-110000</v>
      </c>
      <c r="S55" s="67">
        <v>195140</v>
      </c>
      <c r="T55" s="67">
        <f>SUM(T57:T64)</f>
        <v>6350</v>
      </c>
      <c r="U55" s="67">
        <v>0</v>
      </c>
      <c r="V55" s="67">
        <v>195140</v>
      </c>
      <c r="W55" s="67">
        <f>SUM(W57:W64)</f>
        <v>6350</v>
      </c>
      <c r="X55" s="67">
        <v>0</v>
      </c>
      <c r="Y55" s="196" t="s">
        <v>513</v>
      </c>
    </row>
    <row r="56" spans="1:25" ht="12">
      <c r="A56" s="43"/>
      <c r="B56" s="44"/>
      <c r="C56" s="44"/>
      <c r="D56" s="45"/>
      <c r="E56" s="46" t="s">
        <v>5</v>
      </c>
      <c r="F56" s="23"/>
      <c r="G56" s="68"/>
      <c r="H56" s="68"/>
      <c r="I56" s="68"/>
      <c r="J56" s="68"/>
      <c r="K56" s="68"/>
      <c r="L56" s="68"/>
      <c r="M56" s="68"/>
      <c r="N56" s="68"/>
      <c r="O56" s="68"/>
      <c r="P56" s="84">
        <f t="shared" si="1"/>
        <v>0</v>
      </c>
      <c r="Q56" s="84">
        <f t="shared" si="2"/>
        <v>0</v>
      </c>
      <c r="R56" s="84">
        <f t="shared" si="3"/>
        <v>0</v>
      </c>
      <c r="S56" s="68"/>
      <c r="T56" s="68"/>
      <c r="U56" s="68"/>
      <c r="V56" s="68"/>
      <c r="W56" s="68"/>
      <c r="X56" s="68"/>
      <c r="Y56" s="196"/>
    </row>
    <row r="57" spans="1:25" ht="12">
      <c r="A57" s="43"/>
      <c r="B57" s="44"/>
      <c r="C57" s="44"/>
      <c r="D57" s="45"/>
      <c r="E57" s="1" t="s">
        <v>415</v>
      </c>
      <c r="F57" s="2" t="s">
        <v>332</v>
      </c>
      <c r="G57" s="68">
        <v>421</v>
      </c>
      <c r="H57" s="68">
        <v>421</v>
      </c>
      <c r="I57" s="68">
        <v>0</v>
      </c>
      <c r="J57" s="68">
        <v>421</v>
      </c>
      <c r="K57" s="68">
        <v>421</v>
      </c>
      <c r="L57" s="68">
        <v>0</v>
      </c>
      <c r="M57" s="67">
        <f aca="true" t="shared" si="7" ref="M57:M72">N57+O57</f>
        <v>450</v>
      </c>
      <c r="N57" s="67">
        <v>450</v>
      </c>
      <c r="O57" s="67">
        <v>0</v>
      </c>
      <c r="P57" s="84">
        <f t="shared" si="1"/>
        <v>29</v>
      </c>
      <c r="Q57" s="84">
        <f t="shared" si="2"/>
        <v>29</v>
      </c>
      <c r="R57" s="84">
        <f t="shared" si="3"/>
        <v>0</v>
      </c>
      <c r="S57" s="67">
        <f aca="true" t="shared" si="8" ref="S57:S66">T57+U57</f>
        <v>450</v>
      </c>
      <c r="T57" s="67">
        <v>450</v>
      </c>
      <c r="U57" s="67">
        <v>0</v>
      </c>
      <c r="V57" s="67">
        <f aca="true" t="shared" si="9" ref="V57:V66">W57+X57</f>
        <v>450</v>
      </c>
      <c r="W57" s="67">
        <v>450</v>
      </c>
      <c r="X57" s="67">
        <v>0</v>
      </c>
      <c r="Y57" s="196"/>
    </row>
    <row r="58" spans="1:25" s="157" customFormat="1" ht="15">
      <c r="A58" s="62"/>
      <c r="B58" s="62"/>
      <c r="C58" s="62"/>
      <c r="D58" s="62"/>
      <c r="E58" s="59" t="s">
        <v>461</v>
      </c>
      <c r="F58" s="63">
        <v>4237</v>
      </c>
      <c r="G58" s="70"/>
      <c r="H58" s="70"/>
      <c r="I58" s="70"/>
      <c r="J58" s="70">
        <v>1000</v>
      </c>
      <c r="K58" s="70">
        <v>1000</v>
      </c>
      <c r="L58" s="70">
        <v>0</v>
      </c>
      <c r="M58" s="67">
        <f t="shared" si="7"/>
        <v>400</v>
      </c>
      <c r="N58" s="67">
        <v>400</v>
      </c>
      <c r="O58" s="67">
        <v>0</v>
      </c>
      <c r="P58" s="84">
        <f t="shared" si="1"/>
        <v>-600</v>
      </c>
      <c r="Q58" s="84">
        <f t="shared" si="2"/>
        <v>-600</v>
      </c>
      <c r="R58" s="84">
        <f t="shared" si="3"/>
        <v>0</v>
      </c>
      <c r="S58" s="67">
        <f t="shared" si="8"/>
        <v>400</v>
      </c>
      <c r="T58" s="67">
        <v>400</v>
      </c>
      <c r="U58" s="74">
        <v>0</v>
      </c>
      <c r="V58" s="67">
        <f t="shared" si="9"/>
        <v>400</v>
      </c>
      <c r="W58" s="67">
        <v>400</v>
      </c>
      <c r="X58" s="74">
        <v>0</v>
      </c>
      <c r="Y58" s="196"/>
    </row>
    <row r="59" spans="1:25" s="145" customFormat="1" ht="12">
      <c r="A59" s="39"/>
      <c r="B59" s="27"/>
      <c r="C59" s="27"/>
      <c r="D59" s="23"/>
      <c r="E59" s="1" t="s">
        <v>413</v>
      </c>
      <c r="F59" s="2">
        <v>4241</v>
      </c>
      <c r="G59" s="68">
        <v>5838</v>
      </c>
      <c r="H59" s="68">
        <v>5838</v>
      </c>
      <c r="I59" s="68">
        <v>0</v>
      </c>
      <c r="J59" s="68">
        <v>5500</v>
      </c>
      <c r="K59" s="68">
        <v>5500</v>
      </c>
      <c r="L59" s="70">
        <v>0</v>
      </c>
      <c r="M59" s="67">
        <f t="shared" si="7"/>
        <v>4000</v>
      </c>
      <c r="N59" s="67">
        <v>4000</v>
      </c>
      <c r="O59" s="67">
        <v>0</v>
      </c>
      <c r="P59" s="84">
        <f t="shared" si="1"/>
        <v>-1500</v>
      </c>
      <c r="Q59" s="84">
        <f t="shared" si="2"/>
        <v>-1500</v>
      </c>
      <c r="R59" s="84">
        <f t="shared" si="3"/>
        <v>0</v>
      </c>
      <c r="S59" s="67">
        <f t="shared" si="8"/>
        <v>4000</v>
      </c>
      <c r="T59" s="67">
        <v>4000</v>
      </c>
      <c r="U59" s="67">
        <v>0</v>
      </c>
      <c r="V59" s="67">
        <f t="shared" si="9"/>
        <v>4000</v>
      </c>
      <c r="W59" s="67">
        <v>4000</v>
      </c>
      <c r="X59" s="67">
        <v>0</v>
      </c>
      <c r="Y59" s="196"/>
    </row>
    <row r="60" spans="1:25" ht="22.5">
      <c r="A60" s="43"/>
      <c r="B60" s="44"/>
      <c r="C60" s="44"/>
      <c r="D60" s="45"/>
      <c r="E60" s="1" t="s">
        <v>416</v>
      </c>
      <c r="F60" s="2">
        <v>4251</v>
      </c>
      <c r="G60" s="68">
        <v>271.7</v>
      </c>
      <c r="H60" s="68">
        <v>271.7</v>
      </c>
      <c r="I60" s="68">
        <v>0</v>
      </c>
      <c r="J60" s="68">
        <v>300</v>
      </c>
      <c r="K60" s="68">
        <v>300</v>
      </c>
      <c r="L60" s="68">
        <v>0</v>
      </c>
      <c r="M60" s="67">
        <f t="shared" si="7"/>
        <v>200</v>
      </c>
      <c r="N60" s="67">
        <v>200</v>
      </c>
      <c r="O60" s="67">
        <v>0</v>
      </c>
      <c r="P60" s="84">
        <f t="shared" si="1"/>
        <v>-100</v>
      </c>
      <c r="Q60" s="84">
        <f t="shared" si="2"/>
        <v>-100</v>
      </c>
      <c r="R60" s="84">
        <f t="shared" si="3"/>
        <v>0</v>
      </c>
      <c r="S60" s="67">
        <f t="shared" si="8"/>
        <v>200</v>
      </c>
      <c r="T60" s="67">
        <v>200</v>
      </c>
      <c r="U60" s="67">
        <v>0</v>
      </c>
      <c r="V60" s="67">
        <f t="shared" si="9"/>
        <v>200</v>
      </c>
      <c r="W60" s="67">
        <v>200</v>
      </c>
      <c r="X60" s="67">
        <v>0</v>
      </c>
      <c r="Y60" s="196"/>
    </row>
    <row r="61" spans="1:25" s="145" customFormat="1" ht="12">
      <c r="A61" s="39"/>
      <c r="B61" s="27"/>
      <c r="C61" s="27"/>
      <c r="D61" s="23"/>
      <c r="E61" s="1" t="s">
        <v>417</v>
      </c>
      <c r="F61" s="2">
        <v>4267</v>
      </c>
      <c r="G61" s="68">
        <v>408.3</v>
      </c>
      <c r="H61" s="68">
        <v>408.3</v>
      </c>
      <c r="I61" s="68">
        <v>0</v>
      </c>
      <c r="J61" s="68">
        <v>500</v>
      </c>
      <c r="K61" s="68">
        <v>500</v>
      </c>
      <c r="L61" s="68">
        <v>0</v>
      </c>
      <c r="M61" s="67">
        <f t="shared" si="7"/>
        <v>0</v>
      </c>
      <c r="N61" s="67">
        <v>0</v>
      </c>
      <c r="O61" s="67">
        <v>0</v>
      </c>
      <c r="P61" s="84">
        <f t="shared" si="1"/>
        <v>-500</v>
      </c>
      <c r="Q61" s="84">
        <f t="shared" si="2"/>
        <v>-500</v>
      </c>
      <c r="R61" s="84">
        <f t="shared" si="3"/>
        <v>0</v>
      </c>
      <c r="S61" s="67">
        <f t="shared" si="8"/>
        <v>0</v>
      </c>
      <c r="T61" s="67">
        <v>0</v>
      </c>
      <c r="U61" s="67">
        <v>0</v>
      </c>
      <c r="V61" s="67">
        <f t="shared" si="9"/>
        <v>0</v>
      </c>
      <c r="W61" s="67">
        <v>0</v>
      </c>
      <c r="X61" s="67">
        <v>0</v>
      </c>
      <c r="Y61" s="196"/>
    </row>
    <row r="62" spans="1:25" s="145" customFormat="1" ht="12">
      <c r="A62" s="39"/>
      <c r="B62" s="27"/>
      <c r="C62" s="27"/>
      <c r="D62" s="23"/>
      <c r="E62" s="1" t="s">
        <v>421</v>
      </c>
      <c r="F62" s="2">
        <v>4269</v>
      </c>
      <c r="G62" s="68">
        <v>2778.8</v>
      </c>
      <c r="H62" s="68">
        <v>2778.8</v>
      </c>
      <c r="I62" s="68">
        <v>0</v>
      </c>
      <c r="J62" s="68">
        <v>1000</v>
      </c>
      <c r="K62" s="68">
        <v>1000</v>
      </c>
      <c r="L62" s="68">
        <v>0</v>
      </c>
      <c r="M62" s="67">
        <f t="shared" si="7"/>
        <v>1000</v>
      </c>
      <c r="N62" s="67">
        <v>1000</v>
      </c>
      <c r="O62" s="67">
        <v>0</v>
      </c>
      <c r="P62" s="84">
        <f t="shared" si="1"/>
        <v>0</v>
      </c>
      <c r="Q62" s="84">
        <f t="shared" si="2"/>
        <v>0</v>
      </c>
      <c r="R62" s="84">
        <f t="shared" si="3"/>
        <v>0</v>
      </c>
      <c r="S62" s="67">
        <f t="shared" si="8"/>
        <v>1000</v>
      </c>
      <c r="T62" s="67">
        <v>1000</v>
      </c>
      <c r="U62" s="67">
        <v>0</v>
      </c>
      <c r="V62" s="67">
        <f t="shared" si="9"/>
        <v>1000</v>
      </c>
      <c r="W62" s="67">
        <v>1000</v>
      </c>
      <c r="X62" s="67">
        <v>0</v>
      </c>
      <c r="Y62" s="196"/>
    </row>
    <row r="63" spans="1:25" s="145" customFormat="1" ht="12">
      <c r="A63" s="39"/>
      <c r="B63" s="27"/>
      <c r="C63" s="27"/>
      <c r="D63" s="23"/>
      <c r="E63" s="1" t="s">
        <v>419</v>
      </c>
      <c r="F63" s="2">
        <v>4823</v>
      </c>
      <c r="G63" s="68">
        <v>1253</v>
      </c>
      <c r="H63" s="68">
        <v>1253</v>
      </c>
      <c r="I63" s="68">
        <v>0</v>
      </c>
      <c r="J63" s="68">
        <v>500</v>
      </c>
      <c r="K63" s="68">
        <v>500</v>
      </c>
      <c r="L63" s="68">
        <v>0</v>
      </c>
      <c r="M63" s="67">
        <f t="shared" si="7"/>
        <v>300</v>
      </c>
      <c r="N63" s="67">
        <v>300</v>
      </c>
      <c r="O63" s="67">
        <v>0</v>
      </c>
      <c r="P63" s="84">
        <f t="shared" si="1"/>
        <v>-200</v>
      </c>
      <c r="Q63" s="84">
        <f t="shared" si="2"/>
        <v>-200</v>
      </c>
      <c r="R63" s="84">
        <f t="shared" si="3"/>
        <v>0</v>
      </c>
      <c r="S63" s="67">
        <f t="shared" si="8"/>
        <v>300</v>
      </c>
      <c r="T63" s="67">
        <v>300</v>
      </c>
      <c r="U63" s="67">
        <v>0</v>
      </c>
      <c r="V63" s="67">
        <f t="shared" si="9"/>
        <v>300</v>
      </c>
      <c r="W63" s="67">
        <v>300</v>
      </c>
      <c r="X63" s="67">
        <v>0</v>
      </c>
      <c r="Y63" s="196"/>
    </row>
    <row r="64" spans="1:25" s="145" customFormat="1" ht="22.5">
      <c r="A64" s="39"/>
      <c r="B64" s="27"/>
      <c r="C64" s="27"/>
      <c r="D64" s="23"/>
      <c r="E64" s="1" t="s">
        <v>422</v>
      </c>
      <c r="F64" s="6">
        <v>5113</v>
      </c>
      <c r="G64" s="68"/>
      <c r="H64" s="68"/>
      <c r="I64" s="68"/>
      <c r="J64" s="68"/>
      <c r="K64" s="68"/>
      <c r="L64" s="68"/>
      <c r="M64" s="67">
        <f t="shared" si="7"/>
        <v>0</v>
      </c>
      <c r="N64" s="67">
        <v>0</v>
      </c>
      <c r="O64" s="67">
        <v>0</v>
      </c>
      <c r="P64" s="84">
        <f t="shared" si="1"/>
        <v>0</v>
      </c>
      <c r="Q64" s="84">
        <f t="shared" si="2"/>
        <v>0</v>
      </c>
      <c r="R64" s="84">
        <f t="shared" si="3"/>
        <v>0</v>
      </c>
      <c r="S64" s="67">
        <f t="shared" si="8"/>
        <v>0</v>
      </c>
      <c r="T64" s="67">
        <v>0</v>
      </c>
      <c r="U64" s="67"/>
      <c r="V64" s="67">
        <f t="shared" si="9"/>
        <v>0</v>
      </c>
      <c r="W64" s="67">
        <v>0</v>
      </c>
      <c r="X64" s="67"/>
      <c r="Y64" s="196"/>
    </row>
    <row r="65" spans="1:25" s="145" customFormat="1" ht="12">
      <c r="A65" s="39"/>
      <c r="B65" s="27"/>
      <c r="C65" s="27"/>
      <c r="D65" s="23"/>
      <c r="E65" s="1" t="s">
        <v>420</v>
      </c>
      <c r="F65" s="6">
        <v>5134</v>
      </c>
      <c r="G65" s="68">
        <v>2592</v>
      </c>
      <c r="H65" s="68">
        <v>0</v>
      </c>
      <c r="I65" s="68">
        <v>2592</v>
      </c>
      <c r="J65" s="68"/>
      <c r="K65" s="68"/>
      <c r="L65" s="68"/>
      <c r="M65" s="67">
        <f t="shared" si="7"/>
        <v>0</v>
      </c>
      <c r="N65" s="68">
        <v>0</v>
      </c>
      <c r="O65" s="68"/>
      <c r="P65" s="84">
        <f t="shared" si="1"/>
        <v>0</v>
      </c>
      <c r="Q65" s="84">
        <f t="shared" si="2"/>
        <v>0</v>
      </c>
      <c r="R65" s="84">
        <f t="shared" si="3"/>
        <v>0</v>
      </c>
      <c r="S65" s="67">
        <f t="shared" si="8"/>
        <v>0</v>
      </c>
      <c r="T65" s="68">
        <v>0</v>
      </c>
      <c r="U65" s="68"/>
      <c r="V65" s="67">
        <f t="shared" si="9"/>
        <v>0</v>
      </c>
      <c r="W65" s="68">
        <v>0</v>
      </c>
      <c r="X65" s="68"/>
      <c r="Y65" s="196"/>
    </row>
    <row r="66" spans="1:25" s="145" customFormat="1" ht="22.5">
      <c r="A66" s="134">
        <v>2200</v>
      </c>
      <c r="B66" s="25">
        <v>2</v>
      </c>
      <c r="C66" s="25">
        <v>0</v>
      </c>
      <c r="D66" s="135">
        <v>0</v>
      </c>
      <c r="E66" s="136" t="s">
        <v>462</v>
      </c>
      <c r="F66" s="7"/>
      <c r="G66" s="137">
        <v>0</v>
      </c>
      <c r="H66" s="137">
        <v>0</v>
      </c>
      <c r="I66" s="102">
        <v>0</v>
      </c>
      <c r="J66" s="104">
        <v>1000</v>
      </c>
      <c r="K66" s="104">
        <v>1000</v>
      </c>
      <c r="L66" s="104">
        <v>0</v>
      </c>
      <c r="M66" s="127">
        <f t="shared" si="7"/>
        <v>1000</v>
      </c>
      <c r="N66" s="133">
        <v>1000</v>
      </c>
      <c r="O66" s="133">
        <v>0</v>
      </c>
      <c r="P66" s="107">
        <f t="shared" si="1"/>
        <v>0</v>
      </c>
      <c r="Q66" s="107">
        <f t="shared" si="2"/>
        <v>0</v>
      </c>
      <c r="R66" s="107">
        <f t="shared" si="3"/>
        <v>0</v>
      </c>
      <c r="S66" s="133">
        <f t="shared" si="8"/>
        <v>1000</v>
      </c>
      <c r="T66" s="133">
        <v>1000</v>
      </c>
      <c r="U66" s="133">
        <v>0</v>
      </c>
      <c r="V66" s="133">
        <f t="shared" si="9"/>
        <v>1000</v>
      </c>
      <c r="W66" s="133">
        <v>1000</v>
      </c>
      <c r="X66" s="133">
        <v>0</v>
      </c>
      <c r="Y66" s="186" t="s">
        <v>504</v>
      </c>
    </row>
    <row r="67" spans="1:25" s="145" customFormat="1" ht="22.5">
      <c r="A67" s="39">
        <v>2250</v>
      </c>
      <c r="B67" s="27">
        <v>2</v>
      </c>
      <c r="C67" s="27">
        <v>5</v>
      </c>
      <c r="D67" s="50">
        <v>0</v>
      </c>
      <c r="E67" s="8" t="s">
        <v>463</v>
      </c>
      <c r="F67" s="7"/>
      <c r="G67" s="70">
        <v>0</v>
      </c>
      <c r="H67" s="70">
        <v>0</v>
      </c>
      <c r="I67" s="11">
        <v>0</v>
      </c>
      <c r="J67" s="68">
        <v>1000</v>
      </c>
      <c r="K67" s="68">
        <v>1000</v>
      </c>
      <c r="L67" s="68">
        <v>0</v>
      </c>
      <c r="M67" s="68">
        <f t="shared" si="7"/>
        <v>1000</v>
      </c>
      <c r="N67" s="68">
        <v>1000</v>
      </c>
      <c r="O67" s="68">
        <v>0</v>
      </c>
      <c r="P67" s="84">
        <f t="shared" si="1"/>
        <v>0</v>
      </c>
      <c r="Q67" s="84">
        <f t="shared" si="2"/>
        <v>0</v>
      </c>
      <c r="R67" s="84">
        <f t="shared" si="3"/>
        <v>0</v>
      </c>
      <c r="S67" s="68">
        <v>1000</v>
      </c>
      <c r="T67" s="68">
        <v>1000</v>
      </c>
      <c r="U67" s="68">
        <v>0</v>
      </c>
      <c r="V67" s="68">
        <v>1000</v>
      </c>
      <c r="W67" s="68">
        <v>1000</v>
      </c>
      <c r="X67" s="68">
        <v>0</v>
      </c>
      <c r="Y67" s="187"/>
    </row>
    <row r="68" spans="1:25" s="145" customFormat="1" ht="22.5">
      <c r="A68" s="39">
        <v>2251</v>
      </c>
      <c r="B68" s="27">
        <v>2</v>
      </c>
      <c r="C68" s="27">
        <v>5</v>
      </c>
      <c r="D68" s="50">
        <v>1</v>
      </c>
      <c r="E68" s="8" t="s">
        <v>464</v>
      </c>
      <c r="F68" s="7"/>
      <c r="G68" s="70">
        <v>0</v>
      </c>
      <c r="H68" s="70">
        <v>0</v>
      </c>
      <c r="I68" s="11">
        <v>0</v>
      </c>
      <c r="J68" s="68">
        <v>1000</v>
      </c>
      <c r="K68" s="68">
        <v>1000</v>
      </c>
      <c r="L68" s="68">
        <v>0</v>
      </c>
      <c r="M68" s="68">
        <f t="shared" si="7"/>
        <v>1000</v>
      </c>
      <c r="N68" s="67">
        <v>1000</v>
      </c>
      <c r="O68" s="67">
        <v>0</v>
      </c>
      <c r="P68" s="84">
        <f t="shared" si="1"/>
        <v>0</v>
      </c>
      <c r="Q68" s="84">
        <f t="shared" si="2"/>
        <v>0</v>
      </c>
      <c r="R68" s="84">
        <f t="shared" si="3"/>
        <v>0</v>
      </c>
      <c r="S68" s="67">
        <v>1000</v>
      </c>
      <c r="T68" s="67">
        <v>1000</v>
      </c>
      <c r="U68" s="67">
        <v>0</v>
      </c>
      <c r="V68" s="67">
        <v>1000</v>
      </c>
      <c r="W68" s="67">
        <v>1000</v>
      </c>
      <c r="X68" s="67">
        <v>0</v>
      </c>
      <c r="Y68" s="187"/>
    </row>
    <row r="69" spans="1:25" s="145" customFormat="1" ht="22.5">
      <c r="A69" s="39"/>
      <c r="B69" s="27"/>
      <c r="C69" s="27"/>
      <c r="D69" s="50"/>
      <c r="E69" s="59" t="s">
        <v>416</v>
      </c>
      <c r="F69" s="7">
        <v>4251</v>
      </c>
      <c r="G69" s="70"/>
      <c r="H69" s="70"/>
      <c r="I69" s="11">
        <v>0</v>
      </c>
      <c r="J69" s="68">
        <v>500</v>
      </c>
      <c r="K69" s="68">
        <v>500</v>
      </c>
      <c r="L69" s="68">
        <v>0</v>
      </c>
      <c r="M69" s="68">
        <f t="shared" si="7"/>
        <v>500</v>
      </c>
      <c r="N69" s="68">
        <v>500</v>
      </c>
      <c r="O69" s="68">
        <v>0</v>
      </c>
      <c r="P69" s="84">
        <f t="shared" si="1"/>
        <v>0</v>
      </c>
      <c r="Q69" s="84">
        <f t="shared" si="2"/>
        <v>0</v>
      </c>
      <c r="R69" s="84">
        <f t="shared" si="3"/>
        <v>0</v>
      </c>
      <c r="S69" s="68">
        <v>500</v>
      </c>
      <c r="T69" s="68">
        <v>500</v>
      </c>
      <c r="U69" s="68">
        <v>0</v>
      </c>
      <c r="V69" s="68">
        <v>500</v>
      </c>
      <c r="W69" s="68">
        <v>500</v>
      </c>
      <c r="X69" s="68">
        <v>0</v>
      </c>
      <c r="Y69" s="187"/>
    </row>
    <row r="70" spans="1:25" ht="22.5">
      <c r="A70" s="43"/>
      <c r="B70" s="44"/>
      <c r="C70" s="44"/>
      <c r="D70" s="45"/>
      <c r="E70" s="59" t="s">
        <v>404</v>
      </c>
      <c r="F70" s="28">
        <v>4267</v>
      </c>
      <c r="G70" s="68"/>
      <c r="H70" s="68"/>
      <c r="I70" s="11">
        <v>0</v>
      </c>
      <c r="J70" s="71">
        <v>600</v>
      </c>
      <c r="K70" s="72">
        <v>600</v>
      </c>
      <c r="L70" s="72">
        <v>0</v>
      </c>
      <c r="M70" s="68">
        <f t="shared" si="7"/>
        <v>200</v>
      </c>
      <c r="N70" s="67">
        <v>200</v>
      </c>
      <c r="O70" s="67">
        <v>0</v>
      </c>
      <c r="P70" s="84">
        <f t="shared" si="1"/>
        <v>-400</v>
      </c>
      <c r="Q70" s="84">
        <f t="shared" si="2"/>
        <v>-400</v>
      </c>
      <c r="R70" s="84">
        <f t="shared" si="3"/>
        <v>0</v>
      </c>
      <c r="S70" s="67">
        <f>T70+U70</f>
        <v>200</v>
      </c>
      <c r="T70" s="67">
        <v>200</v>
      </c>
      <c r="U70" s="67">
        <v>0</v>
      </c>
      <c r="V70" s="67">
        <f>W70+X70</f>
        <v>200</v>
      </c>
      <c r="W70" s="67">
        <v>200</v>
      </c>
      <c r="X70" s="67">
        <v>0</v>
      </c>
      <c r="Y70" s="187"/>
    </row>
    <row r="71" spans="1:25" s="145" customFormat="1" ht="12">
      <c r="A71" s="39"/>
      <c r="B71" s="27"/>
      <c r="C71" s="27"/>
      <c r="D71" s="23"/>
      <c r="E71" s="64" t="s">
        <v>418</v>
      </c>
      <c r="F71" s="7">
        <v>4269</v>
      </c>
      <c r="G71" s="70"/>
      <c r="H71" s="70"/>
      <c r="I71" s="11">
        <v>0</v>
      </c>
      <c r="J71" s="68">
        <v>500</v>
      </c>
      <c r="K71" s="68">
        <v>500</v>
      </c>
      <c r="L71" s="68">
        <v>0</v>
      </c>
      <c r="M71" s="68">
        <f t="shared" si="7"/>
        <v>300</v>
      </c>
      <c r="N71" s="68">
        <v>300</v>
      </c>
      <c r="O71" s="68">
        <v>0</v>
      </c>
      <c r="P71" s="84">
        <f t="shared" si="1"/>
        <v>-200</v>
      </c>
      <c r="Q71" s="84">
        <f t="shared" si="2"/>
        <v>-200</v>
      </c>
      <c r="R71" s="84">
        <f t="shared" si="3"/>
        <v>0</v>
      </c>
      <c r="S71" s="68">
        <v>500</v>
      </c>
      <c r="T71" s="68">
        <v>300</v>
      </c>
      <c r="U71" s="68">
        <v>0</v>
      </c>
      <c r="V71" s="68">
        <v>500</v>
      </c>
      <c r="W71" s="68">
        <v>300</v>
      </c>
      <c r="X71" s="68">
        <v>0</v>
      </c>
      <c r="Y71" s="188"/>
    </row>
    <row r="72" spans="1:25" s="145" customFormat="1" ht="33.75">
      <c r="A72" s="134">
        <v>2300</v>
      </c>
      <c r="B72" s="25">
        <v>3</v>
      </c>
      <c r="C72" s="25">
        <v>0</v>
      </c>
      <c r="D72" s="135">
        <v>0</v>
      </c>
      <c r="E72" s="138" t="s">
        <v>486</v>
      </c>
      <c r="F72" s="7"/>
      <c r="G72" s="137">
        <v>0</v>
      </c>
      <c r="H72" s="137">
        <v>0</v>
      </c>
      <c r="I72" s="102">
        <v>0</v>
      </c>
      <c r="J72" s="104">
        <v>1000</v>
      </c>
      <c r="K72" s="104">
        <v>1000</v>
      </c>
      <c r="L72" s="104">
        <v>0</v>
      </c>
      <c r="M72" s="127">
        <f t="shared" si="7"/>
        <v>700</v>
      </c>
      <c r="N72" s="133">
        <f>N74</f>
        <v>700</v>
      </c>
      <c r="O72" s="133">
        <v>0</v>
      </c>
      <c r="P72" s="107">
        <f t="shared" si="1"/>
        <v>-300</v>
      </c>
      <c r="Q72" s="107">
        <f t="shared" si="2"/>
        <v>-300</v>
      </c>
      <c r="R72" s="107">
        <f t="shared" si="3"/>
        <v>0</v>
      </c>
      <c r="S72" s="133">
        <f>T72+U72</f>
        <v>700</v>
      </c>
      <c r="T72" s="133">
        <f>T74</f>
        <v>700</v>
      </c>
      <c r="U72" s="133">
        <v>0</v>
      </c>
      <c r="V72" s="133">
        <f>W72+X72</f>
        <v>700</v>
      </c>
      <c r="W72" s="133">
        <f>W74</f>
        <v>700</v>
      </c>
      <c r="X72" s="133">
        <v>0</v>
      </c>
      <c r="Y72" s="197" t="s">
        <v>514</v>
      </c>
    </row>
    <row r="73" spans="1:25" s="145" customFormat="1" ht="22.5">
      <c r="A73" s="39">
        <v>2310</v>
      </c>
      <c r="B73" s="27">
        <v>3</v>
      </c>
      <c r="C73" s="27">
        <v>1</v>
      </c>
      <c r="D73" s="50">
        <v>0</v>
      </c>
      <c r="E73" s="59" t="s">
        <v>465</v>
      </c>
      <c r="F73" s="7"/>
      <c r="G73" s="70">
        <v>0</v>
      </c>
      <c r="H73" s="70">
        <v>0</v>
      </c>
      <c r="I73" s="11">
        <v>0</v>
      </c>
      <c r="J73" s="68"/>
      <c r="K73" s="68"/>
      <c r="L73" s="68"/>
      <c r="M73" s="68"/>
      <c r="N73" s="68"/>
      <c r="O73" s="68"/>
      <c r="P73" s="84">
        <f t="shared" si="1"/>
        <v>0</v>
      </c>
      <c r="Q73" s="84">
        <f t="shared" si="2"/>
        <v>0</v>
      </c>
      <c r="R73" s="84">
        <f t="shared" si="3"/>
        <v>0</v>
      </c>
      <c r="S73" s="68"/>
      <c r="T73" s="68"/>
      <c r="U73" s="68"/>
      <c r="V73" s="68"/>
      <c r="W73" s="68"/>
      <c r="X73" s="68"/>
      <c r="Y73" s="198"/>
    </row>
    <row r="74" spans="1:25" s="145" customFormat="1" ht="12">
      <c r="A74" s="39">
        <v>2320</v>
      </c>
      <c r="B74" s="27">
        <v>3</v>
      </c>
      <c r="C74" s="27">
        <v>2</v>
      </c>
      <c r="D74" s="50">
        <v>0</v>
      </c>
      <c r="E74" s="59" t="s">
        <v>466</v>
      </c>
      <c r="F74" s="7"/>
      <c r="G74" s="70">
        <v>0</v>
      </c>
      <c r="H74" s="70">
        <v>0</v>
      </c>
      <c r="I74" s="11">
        <v>0</v>
      </c>
      <c r="J74" s="68">
        <v>1000</v>
      </c>
      <c r="K74" s="68">
        <v>1000</v>
      </c>
      <c r="L74" s="68">
        <v>0</v>
      </c>
      <c r="M74" s="68">
        <f aca="true" t="shared" si="10" ref="M74:M79">N74+O74</f>
        <v>700</v>
      </c>
      <c r="N74" s="67">
        <v>700</v>
      </c>
      <c r="O74" s="67">
        <v>0</v>
      </c>
      <c r="P74" s="84">
        <f t="shared" si="1"/>
        <v>-300</v>
      </c>
      <c r="Q74" s="84">
        <f t="shared" si="2"/>
        <v>-300</v>
      </c>
      <c r="R74" s="84">
        <f t="shared" si="3"/>
        <v>0</v>
      </c>
      <c r="S74" s="67">
        <f>T74+U74</f>
        <v>700</v>
      </c>
      <c r="T74" s="67">
        <v>700</v>
      </c>
      <c r="U74" s="67">
        <v>0</v>
      </c>
      <c r="V74" s="67">
        <f>W74+X74</f>
        <v>700</v>
      </c>
      <c r="W74" s="67">
        <v>700</v>
      </c>
      <c r="X74" s="67">
        <v>0</v>
      </c>
      <c r="Y74" s="198"/>
    </row>
    <row r="75" spans="1:25" s="145" customFormat="1" ht="12">
      <c r="A75" s="39">
        <v>2321</v>
      </c>
      <c r="B75" s="27">
        <v>3</v>
      </c>
      <c r="C75" s="27">
        <v>2</v>
      </c>
      <c r="D75" s="50">
        <v>1</v>
      </c>
      <c r="E75" s="59" t="s">
        <v>467</v>
      </c>
      <c r="F75" s="7"/>
      <c r="G75" s="70">
        <v>0</v>
      </c>
      <c r="H75" s="70">
        <v>0</v>
      </c>
      <c r="I75" s="11">
        <v>0</v>
      </c>
      <c r="J75" s="68">
        <v>1000</v>
      </c>
      <c r="K75" s="68">
        <v>1000</v>
      </c>
      <c r="L75" s="68">
        <v>0</v>
      </c>
      <c r="M75" s="68">
        <f t="shared" si="10"/>
        <v>700</v>
      </c>
      <c r="N75" s="67">
        <v>700</v>
      </c>
      <c r="O75" s="67">
        <v>0</v>
      </c>
      <c r="P75" s="84">
        <f t="shared" si="1"/>
        <v>-300</v>
      </c>
      <c r="Q75" s="84">
        <f t="shared" si="2"/>
        <v>-300</v>
      </c>
      <c r="R75" s="84">
        <f t="shared" si="3"/>
        <v>0</v>
      </c>
      <c r="S75" s="67">
        <f>T75+U75</f>
        <v>700</v>
      </c>
      <c r="T75" s="67">
        <v>700</v>
      </c>
      <c r="U75" s="67">
        <v>0</v>
      </c>
      <c r="V75" s="67">
        <f>W75+X75</f>
        <v>700</v>
      </c>
      <c r="W75" s="67">
        <v>700</v>
      </c>
      <c r="X75" s="67">
        <v>0</v>
      </c>
      <c r="Y75" s="198"/>
    </row>
    <row r="76" spans="1:25" s="145" customFormat="1" ht="12">
      <c r="A76" s="39">
        <v>1000</v>
      </c>
      <c r="B76" s="27"/>
      <c r="C76" s="27"/>
      <c r="D76" s="23"/>
      <c r="E76" s="59" t="s">
        <v>413</v>
      </c>
      <c r="F76" s="7">
        <v>4241</v>
      </c>
      <c r="G76" s="70">
        <v>0</v>
      </c>
      <c r="H76" s="70">
        <v>0</v>
      </c>
      <c r="I76" s="11">
        <v>0</v>
      </c>
      <c r="J76" s="68"/>
      <c r="K76" s="68"/>
      <c r="L76" s="68"/>
      <c r="M76" s="68">
        <f t="shared" si="10"/>
        <v>0</v>
      </c>
      <c r="N76" s="67"/>
      <c r="O76" s="67">
        <v>0</v>
      </c>
      <c r="P76" s="84">
        <f t="shared" si="1"/>
        <v>0</v>
      </c>
      <c r="Q76" s="84">
        <f t="shared" si="2"/>
        <v>0</v>
      </c>
      <c r="R76" s="84">
        <f t="shared" si="3"/>
        <v>0</v>
      </c>
      <c r="S76" s="67">
        <f>T76+U76</f>
        <v>0</v>
      </c>
      <c r="T76" s="67"/>
      <c r="U76" s="67">
        <v>0</v>
      </c>
      <c r="V76" s="67">
        <f>W76+X76</f>
        <v>0</v>
      </c>
      <c r="W76" s="67"/>
      <c r="X76" s="67">
        <v>0</v>
      </c>
      <c r="Y76" s="198"/>
    </row>
    <row r="77" spans="1:25" ht="22.5">
      <c r="A77" s="43"/>
      <c r="B77" s="44"/>
      <c r="C77" s="44"/>
      <c r="D77" s="45"/>
      <c r="E77" s="59" t="s">
        <v>404</v>
      </c>
      <c r="F77" s="28">
        <v>4267</v>
      </c>
      <c r="G77" s="68">
        <v>558.2</v>
      </c>
      <c r="H77" s="68">
        <v>558.2</v>
      </c>
      <c r="I77" s="11">
        <v>0</v>
      </c>
      <c r="J77" s="71">
        <v>600</v>
      </c>
      <c r="K77" s="72">
        <v>600</v>
      </c>
      <c r="L77" s="72">
        <v>0</v>
      </c>
      <c r="M77" s="68">
        <f t="shared" si="10"/>
        <v>200</v>
      </c>
      <c r="N77" s="67">
        <v>200</v>
      </c>
      <c r="O77" s="67">
        <v>0</v>
      </c>
      <c r="P77" s="84">
        <f t="shared" si="1"/>
        <v>-400</v>
      </c>
      <c r="Q77" s="84">
        <f t="shared" si="2"/>
        <v>-400</v>
      </c>
      <c r="R77" s="84">
        <f t="shared" si="3"/>
        <v>0</v>
      </c>
      <c r="S77" s="67">
        <f>T77+U77</f>
        <v>200</v>
      </c>
      <c r="T77" s="67">
        <v>200</v>
      </c>
      <c r="U77" s="67">
        <v>0</v>
      </c>
      <c r="V77" s="67">
        <f>W77+X77</f>
        <v>200</v>
      </c>
      <c r="W77" s="67">
        <v>200</v>
      </c>
      <c r="X77" s="67">
        <v>0</v>
      </c>
      <c r="Y77" s="198"/>
    </row>
    <row r="78" spans="1:25" s="145" customFormat="1" ht="12">
      <c r="A78" s="39"/>
      <c r="B78" s="27"/>
      <c r="C78" s="27"/>
      <c r="D78" s="23"/>
      <c r="E78" s="59" t="s">
        <v>418</v>
      </c>
      <c r="F78" s="7">
        <v>4269</v>
      </c>
      <c r="G78" s="70">
        <v>0</v>
      </c>
      <c r="H78" s="70">
        <v>0</v>
      </c>
      <c r="I78" s="11">
        <v>0</v>
      </c>
      <c r="J78" s="68">
        <v>1000</v>
      </c>
      <c r="K78" s="68">
        <v>1000</v>
      </c>
      <c r="L78" s="68">
        <v>0</v>
      </c>
      <c r="M78" s="68">
        <f t="shared" si="10"/>
        <v>500</v>
      </c>
      <c r="N78" s="67">
        <v>500</v>
      </c>
      <c r="O78" s="68">
        <v>0</v>
      </c>
      <c r="P78" s="84">
        <f t="shared" si="1"/>
        <v>-500</v>
      </c>
      <c r="Q78" s="84">
        <f t="shared" si="2"/>
        <v>-500</v>
      </c>
      <c r="R78" s="84">
        <f t="shared" si="3"/>
        <v>0</v>
      </c>
      <c r="S78" s="67">
        <f>T78+U78</f>
        <v>500</v>
      </c>
      <c r="T78" s="67">
        <v>500</v>
      </c>
      <c r="U78" s="68">
        <v>0</v>
      </c>
      <c r="V78" s="67">
        <f>W78+X78</f>
        <v>500</v>
      </c>
      <c r="W78" s="67">
        <v>500</v>
      </c>
      <c r="X78" s="68">
        <v>0</v>
      </c>
      <c r="Y78" s="199"/>
    </row>
    <row r="79" spans="1:25" s="145" customFormat="1" ht="21">
      <c r="A79" s="130" t="s">
        <v>211</v>
      </c>
      <c r="B79" s="131" t="s">
        <v>212</v>
      </c>
      <c r="C79" s="131" t="s">
        <v>192</v>
      </c>
      <c r="D79" s="131" t="s">
        <v>192</v>
      </c>
      <c r="E79" s="126" t="s">
        <v>213</v>
      </c>
      <c r="F79" s="89"/>
      <c r="G79" s="102">
        <v>-41582</v>
      </c>
      <c r="H79" s="102">
        <v>45073.2</v>
      </c>
      <c r="I79" s="102">
        <v>-86655.2</v>
      </c>
      <c r="J79" s="102">
        <v>144532</v>
      </c>
      <c r="K79" s="102">
        <v>37485</v>
      </c>
      <c r="L79" s="102">
        <v>107047</v>
      </c>
      <c r="M79" s="127">
        <f t="shared" si="10"/>
        <v>251250</v>
      </c>
      <c r="N79" s="133">
        <f>N81+N92</f>
        <v>36250</v>
      </c>
      <c r="O79" s="133">
        <f>O81+O92+O99+O102</f>
        <v>215000</v>
      </c>
      <c r="P79" s="107">
        <f t="shared" si="1"/>
        <v>106718</v>
      </c>
      <c r="Q79" s="107">
        <f t="shared" si="2"/>
        <v>-1235</v>
      </c>
      <c r="R79" s="107">
        <f t="shared" si="3"/>
        <v>107953</v>
      </c>
      <c r="S79" s="133">
        <v>189185</v>
      </c>
      <c r="T79" s="133">
        <f>T81+T92</f>
        <v>37450</v>
      </c>
      <c r="U79" s="133">
        <f>U92+U102</f>
        <v>195000</v>
      </c>
      <c r="V79" s="133">
        <v>189185</v>
      </c>
      <c r="W79" s="133">
        <f>W81+W92</f>
        <v>37450</v>
      </c>
      <c r="X79" s="133">
        <f>X92+X102</f>
        <v>960000</v>
      </c>
      <c r="Y79" s="69"/>
    </row>
    <row r="80" spans="1:25" ht="12">
      <c r="A80" s="43"/>
      <c r="B80" s="44"/>
      <c r="C80" s="44"/>
      <c r="D80" s="45"/>
      <c r="E80" s="46" t="s">
        <v>5</v>
      </c>
      <c r="F80" s="23"/>
      <c r="G80" s="68"/>
      <c r="H80" s="68"/>
      <c r="I80" s="68"/>
      <c r="J80" s="68"/>
      <c r="K80" s="68"/>
      <c r="L80" s="68"/>
      <c r="M80" s="68"/>
      <c r="N80" s="68"/>
      <c r="O80" s="68"/>
      <c r="P80" s="84">
        <f t="shared" si="1"/>
        <v>0</v>
      </c>
      <c r="Q80" s="84">
        <f t="shared" si="2"/>
        <v>0</v>
      </c>
      <c r="R80" s="84">
        <f t="shared" si="3"/>
        <v>0</v>
      </c>
      <c r="S80" s="68"/>
      <c r="T80" s="68"/>
      <c r="U80" s="68"/>
      <c r="V80" s="68"/>
      <c r="W80" s="68"/>
      <c r="X80" s="68"/>
      <c r="Y80" s="69"/>
    </row>
    <row r="81" spans="1:25" s="145" customFormat="1" ht="31.5">
      <c r="A81" s="47" t="s">
        <v>214</v>
      </c>
      <c r="B81" s="28" t="s">
        <v>212</v>
      </c>
      <c r="C81" s="28" t="s">
        <v>210</v>
      </c>
      <c r="D81" s="28" t="s">
        <v>192</v>
      </c>
      <c r="E81" s="48" t="s">
        <v>215</v>
      </c>
      <c r="F81" s="49"/>
      <c r="G81" s="11">
        <v>1438.2</v>
      </c>
      <c r="H81" s="11">
        <v>1288.2</v>
      </c>
      <c r="I81" s="11">
        <v>150</v>
      </c>
      <c r="J81" s="11">
        <v>1700</v>
      </c>
      <c r="K81" s="11">
        <v>1700</v>
      </c>
      <c r="L81" s="11">
        <v>0</v>
      </c>
      <c r="M81" s="68">
        <f>N81+O81</f>
        <v>1450</v>
      </c>
      <c r="N81" s="67">
        <f>N83</f>
        <v>1450</v>
      </c>
      <c r="O81" s="67">
        <f>O83</f>
        <v>0</v>
      </c>
      <c r="P81" s="84">
        <f t="shared" si="1"/>
        <v>-250</v>
      </c>
      <c r="Q81" s="84">
        <f t="shared" si="2"/>
        <v>-250</v>
      </c>
      <c r="R81" s="84">
        <f t="shared" si="3"/>
        <v>0</v>
      </c>
      <c r="S81" s="67">
        <f>T81+U81</f>
        <v>1450</v>
      </c>
      <c r="T81" s="67">
        <f>T83</f>
        <v>1450</v>
      </c>
      <c r="U81" s="67">
        <f>U83</f>
        <v>0</v>
      </c>
      <c r="V81" s="67">
        <f>W81+X81</f>
        <v>1450</v>
      </c>
      <c r="W81" s="67">
        <f>W83</f>
        <v>1450</v>
      </c>
      <c r="X81" s="67">
        <f>X83</f>
        <v>0</v>
      </c>
      <c r="Y81" s="186" t="s">
        <v>515</v>
      </c>
    </row>
    <row r="82" spans="1:25" ht="12">
      <c r="A82" s="43"/>
      <c r="B82" s="44"/>
      <c r="C82" s="44"/>
      <c r="D82" s="45"/>
      <c r="E82" s="46" t="s">
        <v>197</v>
      </c>
      <c r="F82" s="23"/>
      <c r="G82" s="68"/>
      <c r="H82" s="68"/>
      <c r="I82" s="68"/>
      <c r="J82" s="68"/>
      <c r="K82" s="68"/>
      <c r="L82" s="68"/>
      <c r="M82" s="68"/>
      <c r="N82" s="68"/>
      <c r="O82" s="68"/>
      <c r="P82" s="84">
        <f t="shared" si="1"/>
        <v>0</v>
      </c>
      <c r="Q82" s="84">
        <f t="shared" si="2"/>
        <v>0</v>
      </c>
      <c r="R82" s="84">
        <f t="shared" si="3"/>
        <v>0</v>
      </c>
      <c r="S82" s="68"/>
      <c r="T82" s="68"/>
      <c r="U82" s="68"/>
      <c r="V82" s="68"/>
      <c r="W82" s="68"/>
      <c r="X82" s="68"/>
      <c r="Y82" s="187"/>
    </row>
    <row r="83" spans="1:25" ht="12">
      <c r="A83" s="41" t="s">
        <v>216</v>
      </c>
      <c r="B83" s="22" t="s">
        <v>212</v>
      </c>
      <c r="C83" s="22" t="s">
        <v>210</v>
      </c>
      <c r="D83" s="22" t="s">
        <v>217</v>
      </c>
      <c r="E83" s="46" t="s">
        <v>218</v>
      </c>
      <c r="F83" s="23"/>
      <c r="G83" s="11">
        <v>1438.2</v>
      </c>
      <c r="H83" s="11">
        <v>1288.2</v>
      </c>
      <c r="I83" s="11">
        <v>150</v>
      </c>
      <c r="J83" s="11">
        <v>1700</v>
      </c>
      <c r="K83" s="11">
        <v>1700</v>
      </c>
      <c r="L83" s="11">
        <v>0</v>
      </c>
      <c r="M83" s="68">
        <f>N83+O83</f>
        <v>1450</v>
      </c>
      <c r="N83" s="67">
        <f>SUM(N85:N91)</f>
        <v>1450</v>
      </c>
      <c r="O83" s="67">
        <v>0</v>
      </c>
      <c r="P83" s="84">
        <f t="shared" si="1"/>
        <v>-250</v>
      </c>
      <c r="Q83" s="84">
        <f t="shared" si="2"/>
        <v>-250</v>
      </c>
      <c r="R83" s="84">
        <f t="shared" si="3"/>
        <v>0</v>
      </c>
      <c r="S83" s="67">
        <v>1900</v>
      </c>
      <c r="T83" s="67">
        <f>SUM(T85:T91)</f>
        <v>1450</v>
      </c>
      <c r="U83" s="67">
        <v>0</v>
      </c>
      <c r="V83" s="67">
        <v>1900</v>
      </c>
      <c r="W83" s="67">
        <f>SUM(W85:W91)</f>
        <v>1450</v>
      </c>
      <c r="X83" s="67">
        <v>0</v>
      </c>
      <c r="Y83" s="187"/>
    </row>
    <row r="84" spans="1:25" ht="12">
      <c r="A84" s="43"/>
      <c r="B84" s="44"/>
      <c r="C84" s="44"/>
      <c r="D84" s="45"/>
      <c r="E84" s="46" t="s">
        <v>5</v>
      </c>
      <c r="F84" s="23"/>
      <c r="G84" s="68"/>
      <c r="H84" s="68"/>
      <c r="I84" s="68"/>
      <c r="J84" s="68"/>
      <c r="K84" s="68"/>
      <c r="L84" s="11"/>
      <c r="M84" s="67"/>
      <c r="N84" s="67"/>
      <c r="O84" s="67"/>
      <c r="P84" s="84">
        <f aca="true" t="shared" si="11" ref="P84:P147">M84-J84</f>
        <v>0</v>
      </c>
      <c r="Q84" s="84">
        <f aca="true" t="shared" si="12" ref="Q84:Q147">N84-K84</f>
        <v>0</v>
      </c>
      <c r="R84" s="84">
        <f aca="true" t="shared" si="13" ref="R84:R147">O84-L84</f>
        <v>0</v>
      </c>
      <c r="S84" s="67"/>
      <c r="T84" s="67"/>
      <c r="U84" s="67"/>
      <c r="V84" s="67"/>
      <c r="W84" s="67"/>
      <c r="X84" s="67"/>
      <c r="Y84" s="187"/>
    </row>
    <row r="85" spans="1:25" ht="12">
      <c r="A85" s="43"/>
      <c r="B85" s="44"/>
      <c r="C85" s="44"/>
      <c r="D85" s="45"/>
      <c r="E85" s="59" t="s">
        <v>468</v>
      </c>
      <c r="F85" s="63" t="s">
        <v>470</v>
      </c>
      <c r="G85" s="68">
        <v>82.2</v>
      </c>
      <c r="H85" s="68">
        <v>82.2</v>
      </c>
      <c r="I85" s="68">
        <v>0</v>
      </c>
      <c r="J85" s="70">
        <v>300</v>
      </c>
      <c r="K85" s="70">
        <v>300</v>
      </c>
      <c r="L85" s="11">
        <v>0</v>
      </c>
      <c r="M85" s="68">
        <f aca="true" t="shared" si="14" ref="M85:M92">N85+O85</f>
        <v>150</v>
      </c>
      <c r="N85" s="67">
        <v>150</v>
      </c>
      <c r="O85" s="67">
        <v>0</v>
      </c>
      <c r="P85" s="84">
        <f t="shared" si="11"/>
        <v>-150</v>
      </c>
      <c r="Q85" s="84">
        <f t="shared" si="12"/>
        <v>-150</v>
      </c>
      <c r="R85" s="84">
        <f t="shared" si="13"/>
        <v>0</v>
      </c>
      <c r="S85" s="67">
        <f aca="true" t="shared" si="15" ref="S85:S92">T85+U85</f>
        <v>150</v>
      </c>
      <c r="T85" s="67">
        <v>150</v>
      </c>
      <c r="U85" s="67">
        <v>0</v>
      </c>
      <c r="V85" s="67">
        <f aca="true" t="shared" si="16" ref="V85:V92">W85+X85</f>
        <v>150</v>
      </c>
      <c r="W85" s="67">
        <v>150</v>
      </c>
      <c r="X85" s="67">
        <v>0</v>
      </c>
      <c r="Y85" s="187"/>
    </row>
    <row r="86" spans="1:25" s="145" customFormat="1" ht="12">
      <c r="A86" s="39"/>
      <c r="B86" s="27"/>
      <c r="C86" s="27"/>
      <c r="D86" s="23"/>
      <c r="E86" s="59" t="s">
        <v>413</v>
      </c>
      <c r="F86" s="63" t="s">
        <v>334</v>
      </c>
      <c r="G86" s="68">
        <v>1206</v>
      </c>
      <c r="H86" s="68">
        <v>1206</v>
      </c>
      <c r="I86" s="68">
        <v>0</v>
      </c>
      <c r="J86" s="70">
        <v>100</v>
      </c>
      <c r="K86" s="70">
        <v>100</v>
      </c>
      <c r="L86" s="11">
        <v>0</v>
      </c>
      <c r="M86" s="68">
        <f t="shared" si="14"/>
        <v>0</v>
      </c>
      <c r="N86" s="67">
        <v>0</v>
      </c>
      <c r="O86" s="67">
        <v>0</v>
      </c>
      <c r="P86" s="84">
        <f t="shared" si="11"/>
        <v>-100</v>
      </c>
      <c r="Q86" s="84">
        <f t="shared" si="12"/>
        <v>-100</v>
      </c>
      <c r="R86" s="84">
        <f t="shared" si="13"/>
        <v>0</v>
      </c>
      <c r="S86" s="67">
        <f t="shared" si="15"/>
        <v>0</v>
      </c>
      <c r="T86" s="67">
        <v>0</v>
      </c>
      <c r="U86" s="67">
        <v>0</v>
      </c>
      <c r="V86" s="67">
        <f t="shared" si="16"/>
        <v>0</v>
      </c>
      <c r="W86" s="67">
        <v>0</v>
      </c>
      <c r="X86" s="67">
        <v>0</v>
      </c>
      <c r="Y86" s="187"/>
    </row>
    <row r="87" spans="1:25" s="145" customFormat="1" ht="22.5">
      <c r="A87" s="39"/>
      <c r="B87" s="27"/>
      <c r="C87" s="27"/>
      <c r="D87" s="23"/>
      <c r="E87" s="59" t="s">
        <v>416</v>
      </c>
      <c r="F87" s="63" t="s">
        <v>471</v>
      </c>
      <c r="G87" s="68">
        <v>150</v>
      </c>
      <c r="H87" s="68">
        <v>0</v>
      </c>
      <c r="I87" s="68">
        <v>150</v>
      </c>
      <c r="J87" s="70">
        <v>300</v>
      </c>
      <c r="K87" s="70">
        <v>300</v>
      </c>
      <c r="L87" s="11">
        <v>0</v>
      </c>
      <c r="M87" s="68">
        <f t="shared" si="14"/>
        <v>300</v>
      </c>
      <c r="N87" s="67">
        <v>300</v>
      </c>
      <c r="O87" s="67">
        <v>0</v>
      </c>
      <c r="P87" s="84">
        <f t="shared" si="11"/>
        <v>0</v>
      </c>
      <c r="Q87" s="84">
        <f t="shared" si="12"/>
        <v>0</v>
      </c>
      <c r="R87" s="84">
        <f t="shared" si="13"/>
        <v>0</v>
      </c>
      <c r="S87" s="67">
        <f t="shared" si="15"/>
        <v>300</v>
      </c>
      <c r="T87" s="67">
        <v>300</v>
      </c>
      <c r="U87" s="67">
        <v>0</v>
      </c>
      <c r="V87" s="67">
        <f t="shared" si="16"/>
        <v>300</v>
      </c>
      <c r="W87" s="67">
        <v>300</v>
      </c>
      <c r="X87" s="67">
        <v>0</v>
      </c>
      <c r="Y87" s="187"/>
    </row>
    <row r="88" spans="1:25" s="145" customFormat="1" ht="12">
      <c r="A88" s="39"/>
      <c r="B88" s="27"/>
      <c r="C88" s="27"/>
      <c r="D88" s="23"/>
      <c r="E88" s="59" t="s">
        <v>418</v>
      </c>
      <c r="F88" s="63" t="s">
        <v>335</v>
      </c>
      <c r="G88" s="70">
        <v>0</v>
      </c>
      <c r="H88" s="70">
        <v>0</v>
      </c>
      <c r="I88" s="11">
        <v>0</v>
      </c>
      <c r="J88" s="70">
        <v>1000</v>
      </c>
      <c r="K88" s="70">
        <v>1000</v>
      </c>
      <c r="L88" s="11">
        <v>0</v>
      </c>
      <c r="M88" s="68">
        <f t="shared" si="14"/>
        <v>1000</v>
      </c>
      <c r="N88" s="67">
        <v>1000</v>
      </c>
      <c r="O88" s="67">
        <v>0</v>
      </c>
      <c r="P88" s="84">
        <f t="shared" si="11"/>
        <v>0</v>
      </c>
      <c r="Q88" s="84">
        <f t="shared" si="12"/>
        <v>0</v>
      </c>
      <c r="R88" s="84">
        <f t="shared" si="13"/>
        <v>0</v>
      </c>
      <c r="S88" s="67">
        <f t="shared" si="15"/>
        <v>1000</v>
      </c>
      <c r="T88" s="67">
        <v>1000</v>
      </c>
      <c r="U88" s="67">
        <v>0</v>
      </c>
      <c r="V88" s="67">
        <f t="shared" si="16"/>
        <v>1000</v>
      </c>
      <c r="W88" s="67">
        <v>1000</v>
      </c>
      <c r="X88" s="67">
        <v>0</v>
      </c>
      <c r="Y88" s="187"/>
    </row>
    <row r="89" spans="1:25" s="145" customFormat="1" ht="33.75">
      <c r="A89" s="39"/>
      <c r="B89" s="27"/>
      <c r="C89" s="27"/>
      <c r="D89" s="23"/>
      <c r="E89" s="59" t="s">
        <v>469</v>
      </c>
      <c r="F89" s="63" t="s">
        <v>472</v>
      </c>
      <c r="G89" s="70">
        <v>0</v>
      </c>
      <c r="H89" s="70">
        <v>0</v>
      </c>
      <c r="I89" s="11">
        <v>0</v>
      </c>
      <c r="J89" s="70">
        <v>0</v>
      </c>
      <c r="K89" s="70">
        <v>0</v>
      </c>
      <c r="L89" s="11">
        <v>0</v>
      </c>
      <c r="M89" s="68">
        <f t="shared" si="14"/>
        <v>0</v>
      </c>
      <c r="N89" s="70">
        <v>0</v>
      </c>
      <c r="O89" s="11">
        <v>0</v>
      </c>
      <c r="P89" s="84">
        <f t="shared" si="11"/>
        <v>0</v>
      </c>
      <c r="Q89" s="84">
        <f t="shared" si="12"/>
        <v>0</v>
      </c>
      <c r="R89" s="84">
        <f t="shared" si="13"/>
        <v>0</v>
      </c>
      <c r="S89" s="67">
        <f t="shared" si="15"/>
        <v>0</v>
      </c>
      <c r="T89" s="70">
        <v>0</v>
      </c>
      <c r="U89" s="11">
        <v>0</v>
      </c>
      <c r="V89" s="67">
        <f t="shared" si="16"/>
        <v>0</v>
      </c>
      <c r="W89" s="70">
        <v>0</v>
      </c>
      <c r="X89" s="11">
        <v>0</v>
      </c>
      <c r="Y89" s="187"/>
    </row>
    <row r="90" spans="1:25" s="145" customFormat="1" ht="22.5">
      <c r="A90" s="39"/>
      <c r="B90" s="27"/>
      <c r="C90" s="27"/>
      <c r="D90" s="23"/>
      <c r="E90" s="59" t="s">
        <v>422</v>
      </c>
      <c r="F90" s="63" t="s">
        <v>341</v>
      </c>
      <c r="G90" s="70">
        <v>0</v>
      </c>
      <c r="H90" s="70">
        <v>0</v>
      </c>
      <c r="I90" s="11">
        <v>0</v>
      </c>
      <c r="J90" s="70">
        <v>0</v>
      </c>
      <c r="K90" s="70">
        <v>0</v>
      </c>
      <c r="L90" s="11">
        <v>0</v>
      </c>
      <c r="M90" s="68">
        <f t="shared" si="14"/>
        <v>0</v>
      </c>
      <c r="N90" s="70">
        <v>0</v>
      </c>
      <c r="O90" s="11">
        <v>0</v>
      </c>
      <c r="P90" s="84">
        <f t="shared" si="11"/>
        <v>0</v>
      </c>
      <c r="Q90" s="84">
        <f t="shared" si="12"/>
        <v>0</v>
      </c>
      <c r="R90" s="84">
        <f t="shared" si="13"/>
        <v>0</v>
      </c>
      <c r="S90" s="67">
        <f t="shared" si="15"/>
        <v>0</v>
      </c>
      <c r="T90" s="70">
        <v>0</v>
      </c>
      <c r="U90" s="11">
        <v>0</v>
      </c>
      <c r="V90" s="67">
        <f t="shared" si="16"/>
        <v>0</v>
      </c>
      <c r="W90" s="70">
        <v>0</v>
      </c>
      <c r="X90" s="11">
        <v>0</v>
      </c>
      <c r="Y90" s="188"/>
    </row>
    <row r="91" spans="1:25" s="145" customFormat="1" ht="12">
      <c r="A91" s="39"/>
      <c r="B91" s="27"/>
      <c r="C91" s="27"/>
      <c r="D91" s="23"/>
      <c r="E91" s="59" t="s">
        <v>478</v>
      </c>
      <c r="F91" s="14">
        <v>5112</v>
      </c>
      <c r="G91" s="67">
        <v>30000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8">
        <f t="shared" si="14"/>
        <v>0</v>
      </c>
      <c r="N91" s="67">
        <v>0</v>
      </c>
      <c r="O91" s="67">
        <v>0</v>
      </c>
      <c r="P91" s="84">
        <f t="shared" si="11"/>
        <v>0</v>
      </c>
      <c r="Q91" s="84">
        <f t="shared" si="12"/>
        <v>0</v>
      </c>
      <c r="R91" s="84">
        <f t="shared" si="13"/>
        <v>0</v>
      </c>
      <c r="S91" s="67">
        <f t="shared" si="15"/>
        <v>0</v>
      </c>
      <c r="T91" s="67">
        <v>0</v>
      </c>
      <c r="U91" s="67">
        <v>0</v>
      </c>
      <c r="V91" s="67">
        <f t="shared" si="16"/>
        <v>0</v>
      </c>
      <c r="W91" s="67">
        <v>0</v>
      </c>
      <c r="X91" s="67">
        <v>0</v>
      </c>
      <c r="Y91" s="69"/>
    </row>
    <row r="92" spans="1:25" s="145" customFormat="1" ht="12">
      <c r="A92" s="39" t="s">
        <v>219</v>
      </c>
      <c r="B92" s="27" t="s">
        <v>212</v>
      </c>
      <c r="C92" s="27" t="s">
        <v>204</v>
      </c>
      <c r="D92" s="23" t="s">
        <v>192</v>
      </c>
      <c r="E92" s="48" t="s">
        <v>220</v>
      </c>
      <c r="F92" s="53"/>
      <c r="G92" s="68">
        <v>50417</v>
      </c>
      <c r="H92" s="68">
        <v>43785</v>
      </c>
      <c r="I92" s="68">
        <v>6632</v>
      </c>
      <c r="J92" s="68">
        <v>217832</v>
      </c>
      <c r="K92" s="68">
        <v>35785</v>
      </c>
      <c r="L92" s="68">
        <v>182047</v>
      </c>
      <c r="M92" s="68">
        <f t="shared" si="14"/>
        <v>184800</v>
      </c>
      <c r="N92" s="67">
        <v>34800</v>
      </c>
      <c r="O92" s="67">
        <v>150000</v>
      </c>
      <c r="P92" s="84">
        <f t="shared" si="11"/>
        <v>-33032</v>
      </c>
      <c r="Q92" s="84">
        <f t="shared" si="12"/>
        <v>-985</v>
      </c>
      <c r="R92" s="84">
        <f t="shared" si="13"/>
        <v>-32047</v>
      </c>
      <c r="S92" s="67">
        <f t="shared" si="15"/>
        <v>266000</v>
      </c>
      <c r="T92" s="67">
        <f>T94</f>
        <v>36000</v>
      </c>
      <c r="U92" s="67">
        <v>230000</v>
      </c>
      <c r="V92" s="67">
        <f t="shared" si="16"/>
        <v>1036000</v>
      </c>
      <c r="W92" s="67">
        <f>W94</f>
        <v>36000</v>
      </c>
      <c r="X92" s="68">
        <v>1000000</v>
      </c>
      <c r="Y92" s="186" t="s">
        <v>516</v>
      </c>
    </row>
    <row r="93" spans="1:25" ht="12">
      <c r="A93" s="43"/>
      <c r="B93" s="44"/>
      <c r="C93" s="44"/>
      <c r="D93" s="45"/>
      <c r="E93" s="46" t="s">
        <v>197</v>
      </c>
      <c r="F93" s="23"/>
      <c r="G93" s="68"/>
      <c r="H93" s="68"/>
      <c r="I93" s="68"/>
      <c r="J93" s="68"/>
      <c r="K93" s="68"/>
      <c r="L93" s="68"/>
      <c r="M93" s="67"/>
      <c r="N93" s="68"/>
      <c r="O93" s="68"/>
      <c r="P93" s="84">
        <f t="shared" si="11"/>
        <v>0</v>
      </c>
      <c r="Q93" s="84">
        <f t="shared" si="12"/>
        <v>0</v>
      </c>
      <c r="R93" s="84">
        <f t="shared" si="13"/>
        <v>0</v>
      </c>
      <c r="S93" s="68"/>
      <c r="T93" s="68"/>
      <c r="U93" s="68"/>
      <c r="V93" s="68"/>
      <c r="W93" s="68"/>
      <c r="X93" s="68"/>
      <c r="Y93" s="187"/>
    </row>
    <row r="94" spans="1:25" s="145" customFormat="1" ht="12">
      <c r="A94" s="47" t="s">
        <v>221</v>
      </c>
      <c r="B94" s="28" t="s">
        <v>212</v>
      </c>
      <c r="C94" s="28" t="s">
        <v>204</v>
      </c>
      <c r="D94" s="28" t="s">
        <v>195</v>
      </c>
      <c r="E94" s="52" t="s">
        <v>222</v>
      </c>
      <c r="F94" s="23"/>
      <c r="G94" s="68">
        <v>50417</v>
      </c>
      <c r="H94" s="68">
        <v>43785</v>
      </c>
      <c r="I94" s="68">
        <v>6632</v>
      </c>
      <c r="J94" s="68">
        <v>217832</v>
      </c>
      <c r="K94" s="68">
        <v>35785</v>
      </c>
      <c r="L94" s="68">
        <v>182047</v>
      </c>
      <c r="M94" s="68">
        <f>N94+O94</f>
        <v>34800</v>
      </c>
      <c r="N94" s="67">
        <v>34800</v>
      </c>
      <c r="O94" s="67">
        <v>0</v>
      </c>
      <c r="P94" s="84">
        <f t="shared" si="11"/>
        <v>-183032</v>
      </c>
      <c r="Q94" s="84">
        <f t="shared" si="12"/>
        <v>-985</v>
      </c>
      <c r="R94" s="84">
        <f t="shared" si="13"/>
        <v>-182047</v>
      </c>
      <c r="S94" s="67">
        <f>T94+U94</f>
        <v>266000</v>
      </c>
      <c r="T94" s="67">
        <v>36000</v>
      </c>
      <c r="U94" s="67">
        <v>230000</v>
      </c>
      <c r="V94" s="67">
        <f>W94+X94</f>
        <v>1036000</v>
      </c>
      <c r="W94" s="67">
        <v>36000</v>
      </c>
      <c r="X94" s="68">
        <v>1000000</v>
      </c>
      <c r="Y94" s="187"/>
    </row>
    <row r="95" spans="1:25" ht="12">
      <c r="A95" s="43"/>
      <c r="B95" s="44"/>
      <c r="C95" s="44"/>
      <c r="D95" s="45"/>
      <c r="E95" s="46" t="s">
        <v>5</v>
      </c>
      <c r="F95" s="23"/>
      <c r="G95" s="68"/>
      <c r="H95" s="68"/>
      <c r="I95" s="68"/>
      <c r="J95" s="68"/>
      <c r="K95" s="68"/>
      <c r="L95" s="68"/>
      <c r="M95" s="68"/>
      <c r="N95" s="68"/>
      <c r="O95" s="68"/>
      <c r="P95" s="84">
        <f t="shared" si="11"/>
        <v>0</v>
      </c>
      <c r="Q95" s="84">
        <f t="shared" si="12"/>
        <v>0</v>
      </c>
      <c r="R95" s="84">
        <f t="shared" si="13"/>
        <v>0</v>
      </c>
      <c r="S95" s="68"/>
      <c r="T95" s="68"/>
      <c r="U95" s="68"/>
      <c r="V95" s="68"/>
      <c r="W95" s="68"/>
      <c r="X95" s="68"/>
      <c r="Y95" s="187"/>
    </row>
    <row r="96" spans="1:25" s="145" customFormat="1" ht="33.75">
      <c r="A96" s="39"/>
      <c r="B96" s="27"/>
      <c r="C96" s="27"/>
      <c r="D96" s="23"/>
      <c r="E96" s="59" t="s">
        <v>423</v>
      </c>
      <c r="F96" s="2">
        <v>4511</v>
      </c>
      <c r="G96" s="68">
        <v>43785</v>
      </c>
      <c r="H96" s="68">
        <v>43785</v>
      </c>
      <c r="I96" s="68">
        <v>0</v>
      </c>
      <c r="J96" s="68">
        <v>35785</v>
      </c>
      <c r="K96" s="68">
        <v>35785</v>
      </c>
      <c r="L96" s="68">
        <v>0</v>
      </c>
      <c r="M96" s="68">
        <f>N96+O96</f>
        <v>34800</v>
      </c>
      <c r="N96" s="67">
        <v>34800</v>
      </c>
      <c r="O96" s="67">
        <v>0</v>
      </c>
      <c r="P96" s="84">
        <f t="shared" si="11"/>
        <v>-985</v>
      </c>
      <c r="Q96" s="84">
        <f t="shared" si="12"/>
        <v>-985</v>
      </c>
      <c r="R96" s="84">
        <f t="shared" si="13"/>
        <v>0</v>
      </c>
      <c r="S96" s="67">
        <f>T96+U96</f>
        <v>36000</v>
      </c>
      <c r="T96" s="67">
        <v>36000</v>
      </c>
      <c r="U96" s="67">
        <v>0</v>
      </c>
      <c r="V96" s="67">
        <f>W96+X96</f>
        <v>36000</v>
      </c>
      <c r="W96" s="67">
        <v>36000</v>
      </c>
      <c r="X96" s="67">
        <v>0</v>
      </c>
      <c r="Y96" s="187"/>
    </row>
    <row r="97" spans="1:25" s="145" customFormat="1" ht="12">
      <c r="A97" s="39"/>
      <c r="B97" s="27"/>
      <c r="C97" s="27"/>
      <c r="D97" s="23"/>
      <c r="E97" s="9" t="s">
        <v>477</v>
      </c>
      <c r="F97" s="2">
        <v>5121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8">
        <f>N97+O97</f>
        <v>0</v>
      </c>
      <c r="N97" s="67">
        <v>0</v>
      </c>
      <c r="O97" s="67">
        <v>0</v>
      </c>
      <c r="P97" s="84">
        <f t="shared" si="11"/>
        <v>0</v>
      </c>
      <c r="Q97" s="84">
        <f t="shared" si="12"/>
        <v>0</v>
      </c>
      <c r="R97" s="84">
        <f t="shared" si="13"/>
        <v>0</v>
      </c>
      <c r="S97" s="67">
        <v>30000</v>
      </c>
      <c r="T97" s="67">
        <v>0</v>
      </c>
      <c r="U97" s="67">
        <v>30000</v>
      </c>
      <c r="V97" s="67">
        <v>30000</v>
      </c>
      <c r="W97" s="67">
        <v>0</v>
      </c>
      <c r="X97" s="67">
        <v>0</v>
      </c>
      <c r="Y97" s="187"/>
    </row>
    <row r="98" spans="1:25" s="145" customFormat="1" ht="22.5">
      <c r="A98" s="39"/>
      <c r="B98" s="27"/>
      <c r="C98" s="27"/>
      <c r="D98" s="23"/>
      <c r="E98" s="59" t="s">
        <v>422</v>
      </c>
      <c r="F98" s="6" t="s">
        <v>341</v>
      </c>
      <c r="G98" s="68">
        <v>990</v>
      </c>
      <c r="H98" s="68">
        <v>0</v>
      </c>
      <c r="I98" s="68">
        <v>990</v>
      </c>
      <c r="J98" s="68">
        <v>182047</v>
      </c>
      <c r="K98" s="67">
        <v>0</v>
      </c>
      <c r="L98" s="67">
        <v>0</v>
      </c>
      <c r="M98" s="68">
        <f>N98+O98</f>
        <v>150000</v>
      </c>
      <c r="N98" s="67">
        <v>0</v>
      </c>
      <c r="O98" s="67">
        <v>150000</v>
      </c>
      <c r="P98" s="84">
        <f t="shared" si="11"/>
        <v>-32047</v>
      </c>
      <c r="Q98" s="84">
        <f t="shared" si="12"/>
        <v>0</v>
      </c>
      <c r="R98" s="84">
        <f t="shared" si="13"/>
        <v>150000</v>
      </c>
      <c r="S98" s="68"/>
      <c r="T98" s="68"/>
      <c r="U98" s="68">
        <v>200000</v>
      </c>
      <c r="V98" s="68"/>
      <c r="W98" s="68"/>
      <c r="X98" s="68">
        <v>1000000</v>
      </c>
      <c r="Y98" s="187"/>
    </row>
    <row r="99" spans="1:25" s="145" customFormat="1" ht="12.75">
      <c r="A99" s="39"/>
      <c r="B99" s="28" t="s">
        <v>212</v>
      </c>
      <c r="C99" s="28" t="s">
        <v>204</v>
      </c>
      <c r="D99" s="28">
        <v>5</v>
      </c>
      <c r="E99" s="158" t="s">
        <v>489</v>
      </c>
      <c r="F99" s="7"/>
      <c r="G99" s="68"/>
      <c r="H99" s="68"/>
      <c r="I99" s="68"/>
      <c r="J99" s="68"/>
      <c r="K99" s="67"/>
      <c r="L99" s="67"/>
      <c r="M99" s="68">
        <f>N99+O99</f>
        <v>95000</v>
      </c>
      <c r="N99" s="67">
        <f>N101</f>
        <v>0</v>
      </c>
      <c r="O99" s="67">
        <f>O101</f>
        <v>95000</v>
      </c>
      <c r="P99" s="84">
        <f t="shared" si="11"/>
        <v>95000</v>
      </c>
      <c r="Q99" s="84">
        <f t="shared" si="12"/>
        <v>0</v>
      </c>
      <c r="R99" s="84">
        <f t="shared" si="13"/>
        <v>95000</v>
      </c>
      <c r="S99" s="68"/>
      <c r="T99" s="78"/>
      <c r="U99" s="68"/>
      <c r="V99" s="68"/>
      <c r="W99" s="68"/>
      <c r="X99" s="68"/>
      <c r="Y99" s="187"/>
    </row>
    <row r="100" spans="1:25" s="145" customFormat="1" ht="12">
      <c r="A100" s="39"/>
      <c r="B100" s="28"/>
      <c r="C100" s="28"/>
      <c r="D100" s="28"/>
      <c r="E100" s="79" t="s">
        <v>5</v>
      </c>
      <c r="F100" s="7"/>
      <c r="G100" s="68"/>
      <c r="H100" s="68"/>
      <c r="I100" s="68"/>
      <c r="J100" s="68"/>
      <c r="K100" s="67"/>
      <c r="L100" s="67"/>
      <c r="M100" s="68"/>
      <c r="N100" s="67"/>
      <c r="O100" s="67"/>
      <c r="P100" s="84">
        <f t="shared" si="11"/>
        <v>0</v>
      </c>
      <c r="Q100" s="84">
        <f t="shared" si="12"/>
        <v>0</v>
      </c>
      <c r="R100" s="84">
        <f t="shared" si="13"/>
        <v>0</v>
      </c>
      <c r="S100" s="68"/>
      <c r="T100" s="68"/>
      <c r="U100" s="68"/>
      <c r="V100" s="68"/>
      <c r="W100" s="68"/>
      <c r="X100" s="68"/>
      <c r="Y100" s="187"/>
    </row>
    <row r="101" spans="1:25" s="145" customFormat="1" ht="12">
      <c r="A101" s="39"/>
      <c r="B101" s="28"/>
      <c r="C101" s="28"/>
      <c r="D101" s="28"/>
      <c r="E101" s="80" t="s">
        <v>479</v>
      </c>
      <c r="F101" s="7">
        <v>5129</v>
      </c>
      <c r="G101" s="68"/>
      <c r="H101" s="68"/>
      <c r="I101" s="68"/>
      <c r="J101" s="68"/>
      <c r="K101" s="67"/>
      <c r="L101" s="67"/>
      <c r="M101" s="68">
        <f>N101+O101</f>
        <v>95000</v>
      </c>
      <c r="N101" s="67"/>
      <c r="O101" s="67">
        <f>38000+57000</f>
        <v>95000</v>
      </c>
      <c r="P101" s="84">
        <f t="shared" si="11"/>
        <v>95000</v>
      </c>
      <c r="Q101" s="84">
        <f t="shared" si="12"/>
        <v>0</v>
      </c>
      <c r="R101" s="84">
        <f t="shared" si="13"/>
        <v>95000</v>
      </c>
      <c r="S101" s="68"/>
      <c r="T101" s="68"/>
      <c r="U101" s="68"/>
      <c r="V101" s="68"/>
      <c r="W101" s="68"/>
      <c r="X101" s="68"/>
      <c r="Y101" s="188"/>
    </row>
    <row r="102" spans="1:25" s="145" customFormat="1" ht="21">
      <c r="A102" s="39" t="s">
        <v>224</v>
      </c>
      <c r="B102" s="27" t="s">
        <v>212</v>
      </c>
      <c r="C102" s="27" t="s">
        <v>225</v>
      </c>
      <c r="D102" s="23" t="s">
        <v>192</v>
      </c>
      <c r="E102" s="48" t="s">
        <v>226</v>
      </c>
      <c r="F102" s="53"/>
      <c r="G102" s="68">
        <v>-93437.2</v>
      </c>
      <c r="H102" s="68">
        <v>0</v>
      </c>
      <c r="I102" s="68">
        <v>-93437.2</v>
      </c>
      <c r="J102" s="68">
        <v>-75000</v>
      </c>
      <c r="K102" s="68">
        <v>0</v>
      </c>
      <c r="L102" s="68">
        <v>-75000</v>
      </c>
      <c r="M102" s="68">
        <f>N102+O102</f>
        <v>-30000</v>
      </c>
      <c r="N102" s="68"/>
      <c r="O102" s="68">
        <v>-30000</v>
      </c>
      <c r="P102" s="84">
        <f t="shared" si="11"/>
        <v>45000</v>
      </c>
      <c r="Q102" s="84">
        <f t="shared" si="12"/>
        <v>0</v>
      </c>
      <c r="R102" s="84">
        <f t="shared" si="13"/>
        <v>45000</v>
      </c>
      <c r="S102" s="68">
        <f>T102+U102</f>
        <v>-35000</v>
      </c>
      <c r="T102" s="159"/>
      <c r="U102" s="68">
        <v>-35000</v>
      </c>
      <c r="V102" s="68">
        <f>W102+X102</f>
        <v>-40000</v>
      </c>
      <c r="W102" s="159"/>
      <c r="X102" s="68">
        <v>-40000</v>
      </c>
      <c r="Y102" s="186" t="s">
        <v>505</v>
      </c>
    </row>
    <row r="103" spans="1:25" ht="12">
      <c r="A103" s="43"/>
      <c r="B103" s="44"/>
      <c r="C103" s="44"/>
      <c r="D103" s="45"/>
      <c r="E103" s="46" t="s">
        <v>197</v>
      </c>
      <c r="F103" s="23"/>
      <c r="G103" s="68"/>
      <c r="H103" s="68"/>
      <c r="I103" s="68"/>
      <c r="J103" s="68"/>
      <c r="K103" s="68"/>
      <c r="L103" s="68"/>
      <c r="M103" s="68"/>
      <c r="N103" s="68"/>
      <c r="O103" s="68"/>
      <c r="P103" s="84">
        <f t="shared" si="11"/>
        <v>0</v>
      </c>
      <c r="Q103" s="84">
        <f t="shared" si="12"/>
        <v>0</v>
      </c>
      <c r="R103" s="84">
        <f t="shared" si="13"/>
        <v>0</v>
      </c>
      <c r="S103" s="67"/>
      <c r="T103" s="160"/>
      <c r="U103" s="67"/>
      <c r="V103" s="67"/>
      <c r="W103" s="160"/>
      <c r="X103" s="67"/>
      <c r="Y103" s="187"/>
    </row>
    <row r="104" spans="1:25" ht="21">
      <c r="A104" s="41" t="s">
        <v>227</v>
      </c>
      <c r="B104" s="22" t="s">
        <v>212</v>
      </c>
      <c r="C104" s="22" t="s">
        <v>225</v>
      </c>
      <c r="D104" s="22" t="s">
        <v>195</v>
      </c>
      <c r="E104" s="46" t="s">
        <v>226</v>
      </c>
      <c r="F104" s="23"/>
      <c r="G104" s="68">
        <v>-93437.2</v>
      </c>
      <c r="H104" s="68">
        <v>0</v>
      </c>
      <c r="I104" s="68">
        <v>-93437.2</v>
      </c>
      <c r="J104" s="68">
        <v>-75000</v>
      </c>
      <c r="K104" s="68">
        <v>0</v>
      </c>
      <c r="L104" s="68">
        <v>-75000</v>
      </c>
      <c r="M104" s="68">
        <f>N104+O104</f>
        <v>-30000</v>
      </c>
      <c r="N104" s="67">
        <v>0</v>
      </c>
      <c r="O104" s="68">
        <v>-30000</v>
      </c>
      <c r="P104" s="84">
        <f t="shared" si="11"/>
        <v>45000</v>
      </c>
      <c r="Q104" s="84">
        <f t="shared" si="12"/>
        <v>0</v>
      </c>
      <c r="R104" s="84">
        <f t="shared" si="13"/>
        <v>45000</v>
      </c>
      <c r="S104" s="68">
        <f>T104+U104</f>
        <v>-35000</v>
      </c>
      <c r="T104" s="161"/>
      <c r="U104" s="68">
        <v>-35000</v>
      </c>
      <c r="V104" s="68">
        <f>W104+X104</f>
        <v>-40000</v>
      </c>
      <c r="W104" s="160"/>
      <c r="X104" s="68">
        <v>-40000</v>
      </c>
      <c r="Y104" s="188"/>
    </row>
    <row r="105" spans="1:25" s="145" customFormat="1" ht="21">
      <c r="A105" s="134" t="s">
        <v>228</v>
      </c>
      <c r="B105" s="25" t="s">
        <v>229</v>
      </c>
      <c r="C105" s="25" t="s">
        <v>192</v>
      </c>
      <c r="D105" s="101" t="s">
        <v>192</v>
      </c>
      <c r="E105" s="48" t="s">
        <v>230</v>
      </c>
      <c r="F105" s="53"/>
      <c r="G105" s="104">
        <v>151571.5</v>
      </c>
      <c r="H105" s="104">
        <v>150971.5</v>
      </c>
      <c r="I105" s="104">
        <v>600</v>
      </c>
      <c r="J105" s="104">
        <v>149406.5</v>
      </c>
      <c r="K105" s="104">
        <v>149406.5</v>
      </c>
      <c r="L105" s="104">
        <v>0</v>
      </c>
      <c r="M105" s="127">
        <f>N105+O105</f>
        <v>146900</v>
      </c>
      <c r="N105" s="133">
        <v>146900</v>
      </c>
      <c r="O105" s="133">
        <v>0</v>
      </c>
      <c r="P105" s="107">
        <f t="shared" si="11"/>
        <v>-2506.5</v>
      </c>
      <c r="Q105" s="107">
        <f t="shared" si="12"/>
        <v>-2506.5</v>
      </c>
      <c r="R105" s="107">
        <f t="shared" si="13"/>
        <v>0</v>
      </c>
      <c r="S105" s="133">
        <f>T105+U105</f>
        <v>169000</v>
      </c>
      <c r="T105" s="133">
        <v>149000</v>
      </c>
      <c r="U105" s="133">
        <v>20000</v>
      </c>
      <c r="V105" s="133">
        <f>W105+X105</f>
        <v>149000</v>
      </c>
      <c r="W105" s="133">
        <v>149000</v>
      </c>
      <c r="X105" s="133">
        <v>0</v>
      </c>
      <c r="Y105" s="69"/>
    </row>
    <row r="106" spans="1:25" ht="12">
      <c r="A106" s="43"/>
      <c r="B106" s="44"/>
      <c r="C106" s="44"/>
      <c r="D106" s="45"/>
      <c r="E106" s="46" t="s">
        <v>5</v>
      </c>
      <c r="F106" s="23"/>
      <c r="G106" s="68"/>
      <c r="H106" s="68"/>
      <c r="I106" s="68"/>
      <c r="J106" s="68"/>
      <c r="K106" s="68"/>
      <c r="L106" s="68"/>
      <c r="M106" s="68"/>
      <c r="N106" s="68"/>
      <c r="O106" s="67"/>
      <c r="P106" s="84">
        <f t="shared" si="11"/>
        <v>0</v>
      </c>
      <c r="Q106" s="84">
        <f t="shared" si="12"/>
        <v>0</v>
      </c>
      <c r="R106" s="84">
        <f t="shared" si="13"/>
        <v>0</v>
      </c>
      <c r="S106" s="68"/>
      <c r="T106" s="68"/>
      <c r="U106" s="67"/>
      <c r="V106" s="68"/>
      <c r="W106" s="68"/>
      <c r="X106" s="67"/>
      <c r="Y106" s="69"/>
    </row>
    <row r="107" spans="1:25" s="145" customFormat="1" ht="12">
      <c r="A107" s="39" t="s">
        <v>231</v>
      </c>
      <c r="B107" s="27" t="s">
        <v>229</v>
      </c>
      <c r="C107" s="27" t="s">
        <v>195</v>
      </c>
      <c r="D107" s="23" t="s">
        <v>192</v>
      </c>
      <c r="E107" s="48" t="s">
        <v>232</v>
      </c>
      <c r="F107" s="53"/>
      <c r="G107" s="68">
        <v>146133.5</v>
      </c>
      <c r="H107" s="68">
        <v>146133.5</v>
      </c>
      <c r="I107" s="68">
        <v>0</v>
      </c>
      <c r="J107" s="68">
        <v>144568.5</v>
      </c>
      <c r="K107" s="68">
        <v>144568.5</v>
      </c>
      <c r="L107" s="68">
        <v>0</v>
      </c>
      <c r="M107" s="68">
        <f>N107+O107</f>
        <v>142100</v>
      </c>
      <c r="N107" s="67">
        <f>N109</f>
        <v>142100</v>
      </c>
      <c r="O107" s="67">
        <v>0</v>
      </c>
      <c r="P107" s="84">
        <f t="shared" si="11"/>
        <v>-2468.5</v>
      </c>
      <c r="Q107" s="84">
        <f t="shared" si="12"/>
        <v>-2468.5</v>
      </c>
      <c r="R107" s="84">
        <f t="shared" si="13"/>
        <v>0</v>
      </c>
      <c r="S107" s="67">
        <f>T107+U107</f>
        <v>164000</v>
      </c>
      <c r="T107" s="67">
        <f>T109</f>
        <v>144000</v>
      </c>
      <c r="U107" s="67">
        <v>20000</v>
      </c>
      <c r="V107" s="67">
        <f>W107+X107</f>
        <v>144000</v>
      </c>
      <c r="W107" s="67">
        <f>W109</f>
        <v>144000</v>
      </c>
      <c r="X107" s="67">
        <v>0</v>
      </c>
      <c r="Y107" s="186" t="s">
        <v>506</v>
      </c>
    </row>
    <row r="108" spans="1:25" ht="12">
      <c r="A108" s="43"/>
      <c r="B108" s="44"/>
      <c r="C108" s="44"/>
      <c r="D108" s="45"/>
      <c r="E108" s="46" t="s">
        <v>197</v>
      </c>
      <c r="F108" s="23"/>
      <c r="G108" s="68"/>
      <c r="H108" s="68"/>
      <c r="I108" s="68"/>
      <c r="J108" s="68"/>
      <c r="K108" s="68"/>
      <c r="L108" s="68"/>
      <c r="M108" s="67"/>
      <c r="N108" s="68"/>
      <c r="O108" s="67"/>
      <c r="P108" s="84">
        <f t="shared" si="11"/>
        <v>0</v>
      </c>
      <c r="Q108" s="84">
        <f t="shared" si="12"/>
        <v>0</v>
      </c>
      <c r="R108" s="84">
        <f t="shared" si="13"/>
        <v>0</v>
      </c>
      <c r="S108" s="68"/>
      <c r="T108" s="68"/>
      <c r="U108" s="67"/>
      <c r="V108" s="68"/>
      <c r="W108" s="68"/>
      <c r="X108" s="67"/>
      <c r="Y108" s="187"/>
    </row>
    <row r="109" spans="1:25" ht="12">
      <c r="A109" s="41" t="s">
        <v>233</v>
      </c>
      <c r="B109" s="22" t="s">
        <v>229</v>
      </c>
      <c r="C109" s="22" t="s">
        <v>195</v>
      </c>
      <c r="D109" s="22" t="s">
        <v>195</v>
      </c>
      <c r="E109" s="46" t="s">
        <v>232</v>
      </c>
      <c r="F109" s="23"/>
      <c r="G109" s="68">
        <v>146133.5</v>
      </c>
      <c r="H109" s="68">
        <f>31129+115004.45</f>
        <v>146133.45</v>
      </c>
      <c r="I109" s="68">
        <v>0</v>
      </c>
      <c r="J109" s="68">
        <v>144568.5</v>
      </c>
      <c r="K109" s="68">
        <v>144568.5</v>
      </c>
      <c r="L109" s="68">
        <v>0</v>
      </c>
      <c r="M109" s="68">
        <f>N109+O109</f>
        <v>142100</v>
      </c>
      <c r="N109" s="67">
        <f>30100+112000</f>
        <v>142100</v>
      </c>
      <c r="O109" s="67">
        <v>0</v>
      </c>
      <c r="P109" s="84">
        <f t="shared" si="11"/>
        <v>-2468.5</v>
      </c>
      <c r="Q109" s="84">
        <f t="shared" si="12"/>
        <v>-2468.5</v>
      </c>
      <c r="R109" s="84">
        <f t="shared" si="13"/>
        <v>0</v>
      </c>
      <c r="S109" s="67">
        <f>T109+U109</f>
        <v>164000</v>
      </c>
      <c r="T109" s="67">
        <f>31000+113000</f>
        <v>144000</v>
      </c>
      <c r="U109" s="67">
        <v>20000</v>
      </c>
      <c r="V109" s="67">
        <f>W109+X109</f>
        <v>144000</v>
      </c>
      <c r="W109" s="67">
        <f>31000+113000</f>
        <v>144000</v>
      </c>
      <c r="X109" s="67">
        <v>0</v>
      </c>
      <c r="Y109" s="187"/>
    </row>
    <row r="110" spans="1:25" ht="12">
      <c r="A110" s="43"/>
      <c r="B110" s="44"/>
      <c r="C110" s="44"/>
      <c r="D110" s="45"/>
      <c r="E110" s="46" t="s">
        <v>5</v>
      </c>
      <c r="F110" s="23"/>
      <c r="G110" s="68"/>
      <c r="H110" s="68"/>
      <c r="I110" s="68"/>
      <c r="J110" s="68"/>
      <c r="K110" s="68"/>
      <c r="L110" s="68"/>
      <c r="M110" s="68">
        <f>N110+O110</f>
        <v>0</v>
      </c>
      <c r="N110" s="68"/>
      <c r="O110" s="68"/>
      <c r="P110" s="84">
        <f t="shared" si="11"/>
        <v>0</v>
      </c>
      <c r="Q110" s="84">
        <f t="shared" si="12"/>
        <v>0</v>
      </c>
      <c r="R110" s="84">
        <f t="shared" si="13"/>
        <v>0</v>
      </c>
      <c r="S110" s="68"/>
      <c r="T110" s="68"/>
      <c r="U110" s="68"/>
      <c r="V110" s="68"/>
      <c r="W110" s="68"/>
      <c r="X110" s="68"/>
      <c r="Y110" s="187"/>
    </row>
    <row r="111" spans="1:25" s="145" customFormat="1" ht="33.75">
      <c r="A111" s="39"/>
      <c r="B111" s="27"/>
      <c r="C111" s="27"/>
      <c r="D111" s="23"/>
      <c r="E111" s="1" t="s">
        <v>423</v>
      </c>
      <c r="F111" s="54">
        <v>4511</v>
      </c>
      <c r="G111" s="68">
        <v>146133.5</v>
      </c>
      <c r="H111" s="68">
        <v>146133.5</v>
      </c>
      <c r="I111" s="68">
        <v>0</v>
      </c>
      <c r="J111" s="68">
        <v>144568.5</v>
      </c>
      <c r="K111" s="68">
        <v>144568.5</v>
      </c>
      <c r="L111" s="68">
        <v>0</v>
      </c>
      <c r="M111" s="68">
        <f>N111+O111</f>
        <v>142100</v>
      </c>
      <c r="N111" s="67">
        <f>30100+112000</f>
        <v>142100</v>
      </c>
      <c r="O111" s="67">
        <v>0</v>
      </c>
      <c r="P111" s="84">
        <f t="shared" si="11"/>
        <v>-2468.5</v>
      </c>
      <c r="Q111" s="84">
        <f t="shared" si="12"/>
        <v>-2468.5</v>
      </c>
      <c r="R111" s="84">
        <f t="shared" si="13"/>
        <v>0</v>
      </c>
      <c r="S111" s="67">
        <f>T111+U111</f>
        <v>144000</v>
      </c>
      <c r="T111" s="67">
        <v>144000</v>
      </c>
      <c r="U111" s="67">
        <v>0</v>
      </c>
      <c r="V111" s="67">
        <f>W111+X111</f>
        <v>144000</v>
      </c>
      <c r="W111" s="67">
        <v>144000</v>
      </c>
      <c r="X111" s="67">
        <v>0</v>
      </c>
      <c r="Y111" s="187"/>
    </row>
    <row r="112" spans="1:25" s="145" customFormat="1" ht="12">
      <c r="A112" s="39"/>
      <c r="B112" s="27"/>
      <c r="C112" s="27"/>
      <c r="D112" s="23"/>
      <c r="E112" s="1" t="s">
        <v>479</v>
      </c>
      <c r="F112" s="54">
        <v>5129</v>
      </c>
      <c r="G112" s="68"/>
      <c r="H112" s="68"/>
      <c r="I112" s="68"/>
      <c r="J112" s="68"/>
      <c r="K112" s="68"/>
      <c r="L112" s="68"/>
      <c r="M112" s="68">
        <f>N112+O112</f>
        <v>0</v>
      </c>
      <c r="N112" s="67"/>
      <c r="O112" s="67"/>
      <c r="P112" s="84">
        <f t="shared" si="11"/>
        <v>0</v>
      </c>
      <c r="Q112" s="84">
        <f t="shared" si="12"/>
        <v>0</v>
      </c>
      <c r="R112" s="84">
        <f t="shared" si="13"/>
        <v>0</v>
      </c>
      <c r="S112" s="67">
        <f>T112+U112</f>
        <v>20000</v>
      </c>
      <c r="T112" s="67">
        <v>0</v>
      </c>
      <c r="U112" s="67">
        <v>20000</v>
      </c>
      <c r="V112" s="67">
        <f>W112+X112</f>
        <v>0</v>
      </c>
      <c r="W112" s="67">
        <v>0</v>
      </c>
      <c r="X112" s="67">
        <v>0</v>
      </c>
      <c r="Y112" s="188"/>
    </row>
    <row r="113" spans="1:25" s="145" customFormat="1" ht="30">
      <c r="A113" s="39">
        <v>2540</v>
      </c>
      <c r="B113" s="27" t="s">
        <v>229</v>
      </c>
      <c r="C113" s="27">
        <v>4</v>
      </c>
      <c r="D113" s="50">
        <v>0</v>
      </c>
      <c r="E113" s="65" t="s">
        <v>483</v>
      </c>
      <c r="F113" s="54"/>
      <c r="G113" s="68"/>
      <c r="H113" s="68"/>
      <c r="I113" s="68"/>
      <c r="J113" s="68"/>
      <c r="K113" s="68"/>
      <c r="L113" s="68"/>
      <c r="M113" s="67"/>
      <c r="N113" s="67"/>
      <c r="O113" s="67"/>
      <c r="P113" s="84">
        <f t="shared" si="11"/>
        <v>0</v>
      </c>
      <c r="Q113" s="84">
        <f t="shared" si="12"/>
        <v>0</v>
      </c>
      <c r="R113" s="84">
        <f t="shared" si="13"/>
        <v>0</v>
      </c>
      <c r="S113" s="67"/>
      <c r="T113" s="67"/>
      <c r="U113" s="67"/>
      <c r="V113" s="68">
        <v>7000</v>
      </c>
      <c r="W113" s="68"/>
      <c r="X113" s="68">
        <v>0</v>
      </c>
      <c r="Y113" s="69"/>
    </row>
    <row r="114" spans="1:25" s="145" customFormat="1" ht="30">
      <c r="A114" s="39">
        <v>2541</v>
      </c>
      <c r="B114" s="27" t="s">
        <v>229</v>
      </c>
      <c r="C114" s="27">
        <v>4</v>
      </c>
      <c r="D114" s="50">
        <v>1</v>
      </c>
      <c r="E114" s="65" t="s">
        <v>483</v>
      </c>
      <c r="F114" s="54"/>
      <c r="G114" s="68"/>
      <c r="H114" s="68"/>
      <c r="I114" s="68"/>
      <c r="J114" s="68"/>
      <c r="K114" s="68"/>
      <c r="L114" s="68"/>
      <c r="M114" s="67"/>
      <c r="N114" s="67"/>
      <c r="O114" s="67"/>
      <c r="P114" s="84">
        <f t="shared" si="11"/>
        <v>0</v>
      </c>
      <c r="Q114" s="84">
        <f t="shared" si="12"/>
        <v>0</v>
      </c>
      <c r="R114" s="84">
        <f t="shared" si="13"/>
        <v>0</v>
      </c>
      <c r="S114" s="67"/>
      <c r="T114" s="67"/>
      <c r="U114" s="67"/>
      <c r="V114" s="68">
        <v>7000</v>
      </c>
      <c r="W114" s="68"/>
      <c r="X114" s="68">
        <v>0</v>
      </c>
      <c r="Y114" s="69"/>
    </row>
    <row r="115" spans="1:25" s="145" customFormat="1" ht="15">
      <c r="A115" s="39"/>
      <c r="B115" s="27"/>
      <c r="C115" s="27"/>
      <c r="D115" s="50"/>
      <c r="E115" s="66" t="s">
        <v>484</v>
      </c>
      <c r="F115" s="54"/>
      <c r="G115" s="68"/>
      <c r="H115" s="68"/>
      <c r="I115" s="68"/>
      <c r="J115" s="68"/>
      <c r="K115" s="68"/>
      <c r="L115" s="68"/>
      <c r="M115" s="67"/>
      <c r="N115" s="67"/>
      <c r="O115" s="67"/>
      <c r="P115" s="84">
        <f t="shared" si="11"/>
        <v>0</v>
      </c>
      <c r="Q115" s="84">
        <f t="shared" si="12"/>
        <v>0</v>
      </c>
      <c r="R115" s="84">
        <f t="shared" si="13"/>
        <v>0</v>
      </c>
      <c r="S115" s="67"/>
      <c r="T115" s="67"/>
      <c r="U115" s="67"/>
      <c r="V115" s="68">
        <v>7000</v>
      </c>
      <c r="W115" s="68"/>
      <c r="X115" s="68">
        <v>0</v>
      </c>
      <c r="Y115" s="69"/>
    </row>
    <row r="116" spans="1:25" s="145" customFormat="1" ht="31.5">
      <c r="A116" s="39" t="s">
        <v>234</v>
      </c>
      <c r="B116" s="27" t="s">
        <v>229</v>
      </c>
      <c r="C116" s="27" t="s">
        <v>207</v>
      </c>
      <c r="D116" s="23" t="s">
        <v>192</v>
      </c>
      <c r="E116" s="48" t="s">
        <v>235</v>
      </c>
      <c r="F116" s="55"/>
      <c r="G116" s="68">
        <v>5438</v>
      </c>
      <c r="H116" s="68">
        <v>4838</v>
      </c>
      <c r="I116" s="68">
        <v>600</v>
      </c>
      <c r="J116" s="68">
        <v>4838</v>
      </c>
      <c r="K116" s="68">
        <v>4838</v>
      </c>
      <c r="L116" s="68">
        <v>0</v>
      </c>
      <c r="M116" s="68">
        <f>N116+O116</f>
        <v>4800</v>
      </c>
      <c r="N116" s="67">
        <f>N118</f>
        <v>4800</v>
      </c>
      <c r="O116" s="67">
        <v>0</v>
      </c>
      <c r="P116" s="84">
        <f t="shared" si="11"/>
        <v>-38</v>
      </c>
      <c r="Q116" s="84">
        <f t="shared" si="12"/>
        <v>-38</v>
      </c>
      <c r="R116" s="84">
        <f t="shared" si="13"/>
        <v>0</v>
      </c>
      <c r="S116" s="67">
        <f>T116+U116</f>
        <v>5000</v>
      </c>
      <c r="T116" s="67">
        <f>T118</f>
        <v>5000</v>
      </c>
      <c r="U116" s="67">
        <v>0</v>
      </c>
      <c r="V116" s="67">
        <f>W116+X116</f>
        <v>5000</v>
      </c>
      <c r="W116" s="67">
        <f>W118</f>
        <v>5000</v>
      </c>
      <c r="X116" s="67">
        <v>0</v>
      </c>
      <c r="Y116" s="186" t="s">
        <v>507</v>
      </c>
    </row>
    <row r="117" spans="1:25" ht="12">
      <c r="A117" s="43"/>
      <c r="B117" s="44"/>
      <c r="C117" s="44"/>
      <c r="D117" s="45"/>
      <c r="E117" s="46" t="s">
        <v>197</v>
      </c>
      <c r="F117" s="54"/>
      <c r="G117" s="68"/>
      <c r="H117" s="68"/>
      <c r="I117" s="68"/>
      <c r="J117" s="68"/>
      <c r="K117" s="68"/>
      <c r="L117" s="68"/>
      <c r="M117" s="68"/>
      <c r="N117" s="68"/>
      <c r="O117" s="68"/>
      <c r="P117" s="84">
        <f t="shared" si="11"/>
        <v>0</v>
      </c>
      <c r="Q117" s="84">
        <f t="shared" si="12"/>
        <v>0</v>
      </c>
      <c r="R117" s="84">
        <f t="shared" si="13"/>
        <v>0</v>
      </c>
      <c r="S117" s="68"/>
      <c r="T117" s="68"/>
      <c r="U117" s="68"/>
      <c r="V117" s="68"/>
      <c r="W117" s="68"/>
      <c r="X117" s="68"/>
      <c r="Y117" s="187"/>
    </row>
    <row r="118" spans="1:25" ht="21">
      <c r="A118" s="41" t="s">
        <v>236</v>
      </c>
      <c r="B118" s="22" t="s">
        <v>229</v>
      </c>
      <c r="C118" s="22" t="s">
        <v>207</v>
      </c>
      <c r="D118" s="22" t="s">
        <v>195</v>
      </c>
      <c r="E118" s="46" t="s">
        <v>235</v>
      </c>
      <c r="F118" s="54"/>
      <c r="G118" s="68">
        <v>5438</v>
      </c>
      <c r="H118" s="68">
        <v>4838</v>
      </c>
      <c r="I118" s="68">
        <v>600</v>
      </c>
      <c r="J118" s="68">
        <v>4838</v>
      </c>
      <c r="K118" s="68">
        <v>4838</v>
      </c>
      <c r="L118" s="68">
        <v>0</v>
      </c>
      <c r="M118" s="68">
        <f>N118+O118</f>
        <v>4800</v>
      </c>
      <c r="N118" s="67">
        <v>4800</v>
      </c>
      <c r="O118" s="67">
        <v>0</v>
      </c>
      <c r="P118" s="84">
        <f t="shared" si="11"/>
        <v>-38</v>
      </c>
      <c r="Q118" s="84">
        <f t="shared" si="12"/>
        <v>-38</v>
      </c>
      <c r="R118" s="84">
        <f t="shared" si="13"/>
        <v>0</v>
      </c>
      <c r="S118" s="67">
        <f>T118+U118</f>
        <v>5000</v>
      </c>
      <c r="T118" s="67">
        <v>5000</v>
      </c>
      <c r="U118" s="67">
        <v>0</v>
      </c>
      <c r="V118" s="67">
        <f>W118+X118</f>
        <v>5000</v>
      </c>
      <c r="W118" s="67">
        <v>5000</v>
      </c>
      <c r="X118" s="67">
        <v>0</v>
      </c>
      <c r="Y118" s="187"/>
    </row>
    <row r="119" spans="1:25" ht="12">
      <c r="A119" s="43"/>
      <c r="B119" s="44"/>
      <c r="C119" s="44"/>
      <c r="D119" s="45"/>
      <c r="E119" s="46" t="s">
        <v>5</v>
      </c>
      <c r="F119" s="54"/>
      <c r="G119" s="68"/>
      <c r="H119" s="68"/>
      <c r="I119" s="68"/>
      <c r="J119" s="68"/>
      <c r="K119" s="68"/>
      <c r="L119" s="68"/>
      <c r="M119" s="68"/>
      <c r="N119" s="68"/>
      <c r="O119" s="68"/>
      <c r="P119" s="84">
        <f t="shared" si="11"/>
        <v>0</v>
      </c>
      <c r="Q119" s="84">
        <f t="shared" si="12"/>
        <v>0</v>
      </c>
      <c r="R119" s="84">
        <f t="shared" si="13"/>
        <v>0</v>
      </c>
      <c r="S119" s="68"/>
      <c r="T119" s="68"/>
      <c r="U119" s="68"/>
      <c r="V119" s="68"/>
      <c r="W119" s="68"/>
      <c r="X119" s="68"/>
      <c r="Y119" s="187"/>
    </row>
    <row r="120" spans="1:25" s="145" customFormat="1" ht="33.75">
      <c r="A120" s="39"/>
      <c r="B120" s="27"/>
      <c r="C120" s="27"/>
      <c r="D120" s="23"/>
      <c r="E120" s="1" t="s">
        <v>423</v>
      </c>
      <c r="F120" s="54">
        <v>4511</v>
      </c>
      <c r="G120" s="68">
        <v>4838</v>
      </c>
      <c r="H120" s="68">
        <v>4838</v>
      </c>
      <c r="I120" s="68">
        <v>0</v>
      </c>
      <c r="J120" s="68">
        <v>4838</v>
      </c>
      <c r="K120" s="68">
        <v>4838</v>
      </c>
      <c r="L120" s="68">
        <v>0</v>
      </c>
      <c r="M120" s="68">
        <f>N120+O120</f>
        <v>4800</v>
      </c>
      <c r="N120" s="67">
        <v>4800</v>
      </c>
      <c r="O120" s="67">
        <v>0</v>
      </c>
      <c r="P120" s="84">
        <f t="shared" si="11"/>
        <v>-38</v>
      </c>
      <c r="Q120" s="84">
        <f t="shared" si="12"/>
        <v>-38</v>
      </c>
      <c r="R120" s="84">
        <f t="shared" si="13"/>
        <v>0</v>
      </c>
      <c r="S120" s="67">
        <f>T120+U120</f>
        <v>5000</v>
      </c>
      <c r="T120" s="67">
        <v>5000</v>
      </c>
      <c r="U120" s="67">
        <v>0</v>
      </c>
      <c r="V120" s="67">
        <f>W120+X120</f>
        <v>5000</v>
      </c>
      <c r="W120" s="67">
        <v>5000</v>
      </c>
      <c r="X120" s="67">
        <v>0</v>
      </c>
      <c r="Y120" s="188"/>
    </row>
    <row r="121" spans="1:25" s="145" customFormat="1" ht="31.5">
      <c r="A121" s="134" t="s">
        <v>237</v>
      </c>
      <c r="B121" s="25" t="s">
        <v>238</v>
      </c>
      <c r="C121" s="25" t="s">
        <v>192</v>
      </c>
      <c r="D121" s="101" t="s">
        <v>192</v>
      </c>
      <c r="E121" s="48" t="s">
        <v>239</v>
      </c>
      <c r="F121" s="55"/>
      <c r="G121" s="104">
        <v>81900.1</v>
      </c>
      <c r="H121" s="104">
        <v>81900.1</v>
      </c>
      <c r="I121" s="104">
        <v>0</v>
      </c>
      <c r="J121" s="104">
        <v>81808.6</v>
      </c>
      <c r="K121" s="104">
        <v>81808.6</v>
      </c>
      <c r="L121" s="104">
        <v>0</v>
      </c>
      <c r="M121" s="127">
        <f>N121+O121</f>
        <v>151500</v>
      </c>
      <c r="N121" s="133">
        <v>81500</v>
      </c>
      <c r="O121" s="133">
        <f>O123+O129</f>
        <v>70000</v>
      </c>
      <c r="P121" s="107">
        <f t="shared" si="11"/>
        <v>69691.4</v>
      </c>
      <c r="Q121" s="107">
        <f t="shared" si="12"/>
        <v>-308.6000000000058</v>
      </c>
      <c r="R121" s="107">
        <f t="shared" si="13"/>
        <v>70000</v>
      </c>
      <c r="S121" s="133">
        <f>T121+U121</f>
        <v>104000</v>
      </c>
      <c r="T121" s="133">
        <v>84000</v>
      </c>
      <c r="U121" s="133">
        <v>20000</v>
      </c>
      <c r="V121" s="133">
        <f>W121+X121</f>
        <v>84000</v>
      </c>
      <c r="W121" s="133">
        <v>84000</v>
      </c>
      <c r="X121" s="133">
        <v>0</v>
      </c>
      <c r="Y121" s="69"/>
    </row>
    <row r="122" spans="1:25" ht="12">
      <c r="A122" s="43"/>
      <c r="B122" s="44"/>
      <c r="C122" s="44"/>
      <c r="D122" s="45"/>
      <c r="E122" s="46" t="s">
        <v>5</v>
      </c>
      <c r="F122" s="54"/>
      <c r="G122" s="68"/>
      <c r="H122" s="68"/>
      <c r="I122" s="68"/>
      <c r="J122" s="68"/>
      <c r="K122" s="68"/>
      <c r="L122" s="68"/>
      <c r="M122" s="68"/>
      <c r="N122" s="68"/>
      <c r="O122" s="68"/>
      <c r="P122" s="84">
        <f t="shared" si="11"/>
        <v>0</v>
      </c>
      <c r="Q122" s="84">
        <f t="shared" si="12"/>
        <v>0</v>
      </c>
      <c r="R122" s="84">
        <f t="shared" si="13"/>
        <v>0</v>
      </c>
      <c r="S122" s="68"/>
      <c r="T122" s="68"/>
      <c r="U122" s="68"/>
      <c r="V122" s="68"/>
      <c r="W122" s="68"/>
      <c r="X122" s="68"/>
      <c r="Y122" s="69"/>
    </row>
    <row r="123" spans="1:25" ht="12.75">
      <c r="A123" s="43"/>
      <c r="B123" s="44">
        <v>6</v>
      </c>
      <c r="C123" s="44">
        <v>1</v>
      </c>
      <c r="D123" s="23" t="s">
        <v>192</v>
      </c>
      <c r="E123" s="162" t="s">
        <v>491</v>
      </c>
      <c r="F123" s="54"/>
      <c r="G123" s="68"/>
      <c r="H123" s="68"/>
      <c r="I123" s="68"/>
      <c r="J123" s="68"/>
      <c r="K123" s="68"/>
      <c r="L123" s="68"/>
      <c r="M123" s="68">
        <f>N123+O123</f>
        <v>70000</v>
      </c>
      <c r="N123" s="68">
        <f>N124</f>
        <v>0</v>
      </c>
      <c r="O123" s="68">
        <f>O124</f>
        <v>70000</v>
      </c>
      <c r="P123" s="84">
        <f t="shared" si="11"/>
        <v>70000</v>
      </c>
      <c r="Q123" s="84">
        <f t="shared" si="12"/>
        <v>0</v>
      </c>
      <c r="R123" s="84">
        <f t="shared" si="13"/>
        <v>70000</v>
      </c>
      <c r="S123" s="68"/>
      <c r="T123" s="68"/>
      <c r="U123" s="68"/>
      <c r="V123" s="68"/>
      <c r="W123" s="68"/>
      <c r="X123" s="68"/>
      <c r="Y123" s="189" t="s">
        <v>517</v>
      </c>
    </row>
    <row r="124" spans="1:25" ht="12.75">
      <c r="A124" s="43"/>
      <c r="B124" s="44">
        <v>6</v>
      </c>
      <c r="C124" s="44">
        <v>1</v>
      </c>
      <c r="D124" s="50">
        <v>1</v>
      </c>
      <c r="E124" s="162" t="s">
        <v>490</v>
      </c>
      <c r="F124" s="54"/>
      <c r="G124" s="68"/>
      <c r="H124" s="68"/>
      <c r="I124" s="68"/>
      <c r="J124" s="68"/>
      <c r="K124" s="68"/>
      <c r="L124" s="68"/>
      <c r="M124" s="68">
        <f>N124+O124</f>
        <v>70000</v>
      </c>
      <c r="N124" s="68">
        <f>N126</f>
        <v>0</v>
      </c>
      <c r="O124" s="68">
        <f>O126</f>
        <v>70000</v>
      </c>
      <c r="P124" s="84">
        <f t="shared" si="11"/>
        <v>70000</v>
      </c>
      <c r="Q124" s="84">
        <f t="shared" si="12"/>
        <v>0</v>
      </c>
      <c r="R124" s="84">
        <f t="shared" si="13"/>
        <v>70000</v>
      </c>
      <c r="S124" s="68"/>
      <c r="T124" s="68"/>
      <c r="U124" s="68"/>
      <c r="V124" s="68"/>
      <c r="W124" s="68"/>
      <c r="X124" s="68"/>
      <c r="Y124" s="190"/>
    </row>
    <row r="125" spans="1:25" ht="12">
      <c r="A125" s="43"/>
      <c r="B125" s="44"/>
      <c r="C125" s="44"/>
      <c r="D125" s="50"/>
      <c r="E125" s="46" t="s">
        <v>5</v>
      </c>
      <c r="F125" s="54"/>
      <c r="G125" s="68"/>
      <c r="H125" s="68"/>
      <c r="I125" s="68"/>
      <c r="J125" s="68"/>
      <c r="K125" s="68"/>
      <c r="L125" s="68"/>
      <c r="M125" s="68"/>
      <c r="N125" s="68"/>
      <c r="O125" s="68"/>
      <c r="P125" s="84">
        <f t="shared" si="11"/>
        <v>0</v>
      </c>
      <c r="Q125" s="84">
        <f t="shared" si="12"/>
        <v>0</v>
      </c>
      <c r="R125" s="84">
        <f t="shared" si="13"/>
        <v>0</v>
      </c>
      <c r="S125" s="68"/>
      <c r="T125" s="68"/>
      <c r="U125" s="68"/>
      <c r="V125" s="68"/>
      <c r="W125" s="68"/>
      <c r="X125" s="68"/>
      <c r="Y125" s="190"/>
    </row>
    <row r="126" spans="1:25" ht="22.5">
      <c r="A126" s="43"/>
      <c r="B126" s="44"/>
      <c r="C126" s="44"/>
      <c r="D126" s="50"/>
      <c r="E126" s="59" t="s">
        <v>422</v>
      </c>
      <c r="F126" s="6" t="s">
        <v>341</v>
      </c>
      <c r="G126" s="68"/>
      <c r="H126" s="68"/>
      <c r="I126" s="68"/>
      <c r="J126" s="68"/>
      <c r="K126" s="68"/>
      <c r="L126" s="68"/>
      <c r="M126" s="68">
        <f>N126+O126</f>
        <v>70000</v>
      </c>
      <c r="N126" s="68"/>
      <c r="O126" s="68">
        <f>42000+28000</f>
        <v>70000</v>
      </c>
      <c r="P126" s="84">
        <f t="shared" si="11"/>
        <v>70000</v>
      </c>
      <c r="Q126" s="84">
        <f t="shared" si="12"/>
        <v>0</v>
      </c>
      <c r="R126" s="84">
        <f t="shared" si="13"/>
        <v>70000</v>
      </c>
      <c r="S126" s="68"/>
      <c r="T126" s="68"/>
      <c r="U126" s="68"/>
      <c r="V126" s="68"/>
      <c r="W126" s="68"/>
      <c r="X126" s="68"/>
      <c r="Y126" s="191"/>
    </row>
    <row r="127" spans="1:25" ht="12">
      <c r="A127" s="43"/>
      <c r="B127" s="27" t="s">
        <v>238</v>
      </c>
      <c r="C127" s="27">
        <v>3</v>
      </c>
      <c r="D127" s="23" t="s">
        <v>192</v>
      </c>
      <c r="E127" s="46" t="s">
        <v>487</v>
      </c>
      <c r="F127" s="54"/>
      <c r="G127" s="68"/>
      <c r="H127" s="68"/>
      <c r="I127" s="68"/>
      <c r="J127" s="68"/>
      <c r="K127" s="68"/>
      <c r="L127" s="68"/>
      <c r="M127" s="68">
        <f>N127+O127</f>
        <v>4000</v>
      </c>
      <c r="N127" s="68">
        <v>4000</v>
      </c>
      <c r="O127" s="68"/>
      <c r="P127" s="84">
        <f t="shared" si="11"/>
        <v>4000</v>
      </c>
      <c r="Q127" s="84">
        <f t="shared" si="12"/>
        <v>4000</v>
      </c>
      <c r="R127" s="84">
        <f t="shared" si="13"/>
        <v>0</v>
      </c>
      <c r="S127" s="68">
        <v>4000</v>
      </c>
      <c r="T127" s="68">
        <v>4000</v>
      </c>
      <c r="U127" s="68"/>
      <c r="V127" s="68">
        <v>4000</v>
      </c>
      <c r="W127" s="68">
        <v>4000</v>
      </c>
      <c r="X127" s="68"/>
      <c r="Y127" s="69"/>
    </row>
    <row r="128" spans="1:25" ht="12">
      <c r="A128" s="43"/>
      <c r="B128" s="27" t="s">
        <v>238</v>
      </c>
      <c r="C128" s="27">
        <v>3</v>
      </c>
      <c r="D128" s="50">
        <v>1</v>
      </c>
      <c r="E128" s="46" t="s">
        <v>487</v>
      </c>
      <c r="F128" s="54">
        <v>4241</v>
      </c>
      <c r="G128" s="68"/>
      <c r="H128" s="68"/>
      <c r="I128" s="68"/>
      <c r="J128" s="68"/>
      <c r="K128" s="68"/>
      <c r="L128" s="68"/>
      <c r="M128" s="68">
        <f>N128+O128</f>
        <v>4000</v>
      </c>
      <c r="N128" s="68">
        <v>4000</v>
      </c>
      <c r="O128" s="68"/>
      <c r="P128" s="84">
        <f t="shared" si="11"/>
        <v>4000</v>
      </c>
      <c r="Q128" s="84">
        <f t="shared" si="12"/>
        <v>4000</v>
      </c>
      <c r="R128" s="84">
        <f t="shared" si="13"/>
        <v>0</v>
      </c>
      <c r="S128" s="68">
        <f>T128</f>
        <v>4000</v>
      </c>
      <c r="T128" s="68">
        <v>4000</v>
      </c>
      <c r="U128" s="68"/>
      <c r="V128" s="68">
        <f>W128</f>
        <v>4000</v>
      </c>
      <c r="W128" s="68">
        <v>4000</v>
      </c>
      <c r="X128" s="68"/>
      <c r="Y128" s="69"/>
    </row>
    <row r="129" spans="1:25" s="145" customFormat="1" ht="12">
      <c r="A129" s="39" t="s">
        <v>240</v>
      </c>
      <c r="B129" s="27" t="s">
        <v>238</v>
      </c>
      <c r="C129" s="27" t="s">
        <v>217</v>
      </c>
      <c r="D129" s="23" t="s">
        <v>192</v>
      </c>
      <c r="E129" s="48" t="s">
        <v>241</v>
      </c>
      <c r="F129" s="55"/>
      <c r="G129" s="68">
        <v>20700.1</v>
      </c>
      <c r="H129" s="68">
        <v>20700.1</v>
      </c>
      <c r="I129" s="68">
        <v>0</v>
      </c>
      <c r="J129" s="68">
        <v>21943.6</v>
      </c>
      <c r="K129" s="68">
        <v>21943.6</v>
      </c>
      <c r="L129" s="68">
        <v>0</v>
      </c>
      <c r="M129" s="68">
        <f>N129+O129</f>
        <v>18500</v>
      </c>
      <c r="N129" s="67">
        <f>N131</f>
        <v>18500</v>
      </c>
      <c r="O129" s="67">
        <v>0</v>
      </c>
      <c r="P129" s="84">
        <f t="shared" si="11"/>
        <v>-3443.5999999999985</v>
      </c>
      <c r="Q129" s="84">
        <f t="shared" si="12"/>
        <v>-3443.5999999999985</v>
      </c>
      <c r="R129" s="84">
        <f t="shared" si="13"/>
        <v>0</v>
      </c>
      <c r="S129" s="67">
        <f>T129+U129</f>
        <v>40000</v>
      </c>
      <c r="T129" s="67">
        <f>T131</f>
        <v>20000</v>
      </c>
      <c r="U129" s="67">
        <v>20000</v>
      </c>
      <c r="V129" s="67">
        <f>W129+X129</f>
        <v>20000</v>
      </c>
      <c r="W129" s="67">
        <f>W131</f>
        <v>20000</v>
      </c>
      <c r="X129" s="67">
        <v>0</v>
      </c>
      <c r="Y129" s="186" t="s">
        <v>508</v>
      </c>
    </row>
    <row r="130" spans="1:25" ht="12">
      <c r="A130" s="43"/>
      <c r="B130" s="44"/>
      <c r="C130" s="44"/>
      <c r="D130" s="45"/>
      <c r="E130" s="46" t="s">
        <v>197</v>
      </c>
      <c r="F130" s="54"/>
      <c r="G130" s="68"/>
      <c r="H130" s="68"/>
      <c r="I130" s="68"/>
      <c r="J130" s="68"/>
      <c r="K130" s="68"/>
      <c r="L130" s="68"/>
      <c r="M130" s="68"/>
      <c r="N130" s="68"/>
      <c r="O130" s="68"/>
      <c r="P130" s="84">
        <f t="shared" si="11"/>
        <v>0</v>
      </c>
      <c r="Q130" s="84">
        <f t="shared" si="12"/>
        <v>0</v>
      </c>
      <c r="R130" s="84">
        <f t="shared" si="13"/>
        <v>0</v>
      </c>
      <c r="S130" s="68"/>
      <c r="T130" s="68"/>
      <c r="U130" s="68"/>
      <c r="V130" s="68"/>
      <c r="W130" s="68"/>
      <c r="X130" s="68"/>
      <c r="Y130" s="187"/>
    </row>
    <row r="131" spans="1:25" ht="12">
      <c r="A131" s="41" t="s">
        <v>242</v>
      </c>
      <c r="B131" s="22" t="s">
        <v>238</v>
      </c>
      <c r="C131" s="22" t="s">
        <v>217</v>
      </c>
      <c r="D131" s="22" t="s">
        <v>195</v>
      </c>
      <c r="E131" s="46" t="s">
        <v>241</v>
      </c>
      <c r="F131" s="54"/>
      <c r="G131" s="68">
        <v>20700.1</v>
      </c>
      <c r="H131" s="68">
        <v>20700.1</v>
      </c>
      <c r="I131" s="68">
        <v>0</v>
      </c>
      <c r="J131" s="68">
        <v>21943.6</v>
      </c>
      <c r="K131" s="68">
        <v>21943.6</v>
      </c>
      <c r="L131" s="68">
        <v>0</v>
      </c>
      <c r="M131" s="68">
        <f>N131+O131</f>
        <v>18500</v>
      </c>
      <c r="N131" s="67">
        <f>N133+N134</f>
        <v>18500</v>
      </c>
      <c r="O131" s="67">
        <v>0</v>
      </c>
      <c r="P131" s="84">
        <f t="shared" si="11"/>
        <v>-3443.5999999999985</v>
      </c>
      <c r="Q131" s="84">
        <f t="shared" si="12"/>
        <v>-3443.5999999999985</v>
      </c>
      <c r="R131" s="84">
        <f t="shared" si="13"/>
        <v>0</v>
      </c>
      <c r="S131" s="67">
        <f>T131+U131</f>
        <v>40000</v>
      </c>
      <c r="T131" s="67">
        <f>T133+T134</f>
        <v>20000</v>
      </c>
      <c r="U131" s="67">
        <v>20000</v>
      </c>
      <c r="V131" s="67">
        <f>W131+X131</f>
        <v>20000</v>
      </c>
      <c r="W131" s="67">
        <f>W133+W134</f>
        <v>20000</v>
      </c>
      <c r="X131" s="67">
        <v>0</v>
      </c>
      <c r="Y131" s="187"/>
    </row>
    <row r="132" spans="1:25" ht="12">
      <c r="A132" s="43"/>
      <c r="B132" s="44"/>
      <c r="C132" s="44"/>
      <c r="D132" s="45"/>
      <c r="E132" s="46" t="s">
        <v>5</v>
      </c>
      <c r="F132" s="54"/>
      <c r="G132" s="68"/>
      <c r="H132" s="68"/>
      <c r="I132" s="68"/>
      <c r="J132" s="68"/>
      <c r="K132" s="68"/>
      <c r="L132" s="68"/>
      <c r="M132" s="68"/>
      <c r="N132" s="68"/>
      <c r="O132" s="68"/>
      <c r="P132" s="84">
        <f t="shared" si="11"/>
        <v>0</v>
      </c>
      <c r="Q132" s="84">
        <f t="shared" si="12"/>
        <v>0</v>
      </c>
      <c r="R132" s="84">
        <f t="shared" si="13"/>
        <v>0</v>
      </c>
      <c r="S132" s="68"/>
      <c r="T132" s="68"/>
      <c r="U132" s="68"/>
      <c r="V132" s="68"/>
      <c r="W132" s="68"/>
      <c r="X132" s="68"/>
      <c r="Y132" s="187"/>
    </row>
    <row r="133" spans="1:25" ht="12">
      <c r="A133" s="43"/>
      <c r="B133" s="44"/>
      <c r="C133" s="44"/>
      <c r="D133" s="45"/>
      <c r="E133" s="1" t="s">
        <v>424</v>
      </c>
      <c r="F133" s="19" t="s">
        <v>331</v>
      </c>
      <c r="G133" s="68">
        <v>5756.5</v>
      </c>
      <c r="H133" s="68">
        <v>5756.5</v>
      </c>
      <c r="I133" s="68">
        <v>0</v>
      </c>
      <c r="J133" s="68">
        <v>70100</v>
      </c>
      <c r="K133" s="68">
        <v>7000</v>
      </c>
      <c r="L133" s="68">
        <v>0</v>
      </c>
      <c r="M133" s="68">
        <f>N133+O133</f>
        <v>3500</v>
      </c>
      <c r="N133" s="67">
        <v>3500</v>
      </c>
      <c r="O133" s="67">
        <v>0</v>
      </c>
      <c r="P133" s="84">
        <f t="shared" si="11"/>
        <v>-66600</v>
      </c>
      <c r="Q133" s="84">
        <f t="shared" si="12"/>
        <v>-3500</v>
      </c>
      <c r="R133" s="84">
        <f t="shared" si="13"/>
        <v>0</v>
      </c>
      <c r="S133" s="67">
        <f>T133+U133</f>
        <v>4000</v>
      </c>
      <c r="T133" s="67">
        <v>4000</v>
      </c>
      <c r="U133" s="67">
        <v>0</v>
      </c>
      <c r="V133" s="67">
        <f>W133+X133</f>
        <v>4000</v>
      </c>
      <c r="W133" s="67">
        <v>4000</v>
      </c>
      <c r="X133" s="67">
        <v>0</v>
      </c>
      <c r="Y133" s="187"/>
    </row>
    <row r="134" spans="1:25" ht="33.75">
      <c r="A134" s="43"/>
      <c r="B134" s="44"/>
      <c r="C134" s="44"/>
      <c r="D134" s="45"/>
      <c r="E134" s="1" t="s">
        <v>423</v>
      </c>
      <c r="F134" s="19">
        <v>4511</v>
      </c>
      <c r="G134" s="68">
        <v>14943.6</v>
      </c>
      <c r="H134" s="68">
        <v>14943.6</v>
      </c>
      <c r="I134" s="68">
        <v>0</v>
      </c>
      <c r="J134" s="68">
        <v>14943.6</v>
      </c>
      <c r="K134" s="68">
        <v>14943.6</v>
      </c>
      <c r="L134" s="68">
        <v>0</v>
      </c>
      <c r="M134" s="68">
        <f>N134+O134</f>
        <v>15000</v>
      </c>
      <c r="N134" s="68">
        <v>15000</v>
      </c>
      <c r="O134" s="68">
        <v>0</v>
      </c>
      <c r="P134" s="84">
        <f t="shared" si="11"/>
        <v>56.399999999999636</v>
      </c>
      <c r="Q134" s="84">
        <f t="shared" si="12"/>
        <v>56.399999999999636</v>
      </c>
      <c r="R134" s="84">
        <f t="shared" si="13"/>
        <v>0</v>
      </c>
      <c r="S134" s="68">
        <f>T134</f>
        <v>16000</v>
      </c>
      <c r="T134" s="68">
        <v>16000</v>
      </c>
      <c r="U134" s="68">
        <v>0</v>
      </c>
      <c r="V134" s="68">
        <f>W134</f>
        <v>16000</v>
      </c>
      <c r="W134" s="68">
        <v>16000</v>
      </c>
      <c r="X134" s="68">
        <v>0</v>
      </c>
      <c r="Y134" s="188"/>
    </row>
    <row r="135" spans="1:25" s="145" customFormat="1" ht="42">
      <c r="A135" s="39" t="s">
        <v>243</v>
      </c>
      <c r="B135" s="27" t="s">
        <v>238</v>
      </c>
      <c r="C135" s="27" t="s">
        <v>204</v>
      </c>
      <c r="D135" s="23" t="s">
        <v>192</v>
      </c>
      <c r="E135" s="48" t="s">
        <v>244</v>
      </c>
      <c r="F135" s="55"/>
      <c r="G135" s="68"/>
      <c r="H135" s="68"/>
      <c r="I135" s="68"/>
      <c r="J135" s="68"/>
      <c r="K135" s="68"/>
      <c r="L135" s="68"/>
      <c r="M135" s="68"/>
      <c r="N135" s="68"/>
      <c r="O135" s="68"/>
      <c r="P135" s="84">
        <f t="shared" si="11"/>
        <v>0</v>
      </c>
      <c r="Q135" s="84">
        <f t="shared" si="12"/>
        <v>0</v>
      </c>
      <c r="R135" s="84">
        <f t="shared" si="13"/>
        <v>0</v>
      </c>
      <c r="S135" s="68"/>
      <c r="T135" s="68"/>
      <c r="U135" s="68"/>
      <c r="V135" s="68"/>
      <c r="W135" s="68"/>
      <c r="X135" s="68"/>
      <c r="Y135" s="69"/>
    </row>
    <row r="136" spans="1:25" ht="12">
      <c r="A136" s="43"/>
      <c r="B136" s="44"/>
      <c r="C136" s="44"/>
      <c r="D136" s="45"/>
      <c r="E136" s="46" t="s">
        <v>197</v>
      </c>
      <c r="F136" s="54"/>
      <c r="G136" s="68"/>
      <c r="H136" s="68"/>
      <c r="I136" s="68"/>
      <c r="J136" s="68"/>
      <c r="K136" s="68"/>
      <c r="L136" s="68"/>
      <c r="M136" s="68"/>
      <c r="N136" s="68"/>
      <c r="O136" s="68"/>
      <c r="P136" s="84">
        <f t="shared" si="11"/>
        <v>0</v>
      </c>
      <c r="Q136" s="84">
        <f t="shared" si="12"/>
        <v>0</v>
      </c>
      <c r="R136" s="84">
        <f t="shared" si="13"/>
        <v>0</v>
      </c>
      <c r="S136" s="68"/>
      <c r="T136" s="68"/>
      <c r="U136" s="68"/>
      <c r="V136" s="68"/>
      <c r="W136" s="68"/>
      <c r="X136" s="68"/>
      <c r="Y136" s="69"/>
    </row>
    <row r="137" spans="1:25" ht="42">
      <c r="A137" s="41" t="s">
        <v>245</v>
      </c>
      <c r="B137" s="22" t="s">
        <v>238</v>
      </c>
      <c r="C137" s="22" t="s">
        <v>204</v>
      </c>
      <c r="D137" s="22" t="s">
        <v>195</v>
      </c>
      <c r="E137" s="46" t="s">
        <v>244</v>
      </c>
      <c r="F137" s="54"/>
      <c r="G137" s="68"/>
      <c r="H137" s="68"/>
      <c r="I137" s="68"/>
      <c r="J137" s="68"/>
      <c r="K137" s="68"/>
      <c r="L137" s="68"/>
      <c r="M137" s="68"/>
      <c r="N137" s="68"/>
      <c r="O137" s="68"/>
      <c r="P137" s="84">
        <f t="shared" si="11"/>
        <v>0</v>
      </c>
      <c r="Q137" s="84">
        <f t="shared" si="12"/>
        <v>0</v>
      </c>
      <c r="R137" s="84">
        <f t="shared" si="13"/>
        <v>0</v>
      </c>
      <c r="S137" s="68"/>
      <c r="T137" s="68"/>
      <c r="U137" s="68"/>
      <c r="V137" s="68"/>
      <c r="W137" s="68"/>
      <c r="X137" s="68"/>
      <c r="Y137" s="69"/>
    </row>
    <row r="138" spans="1:25" ht="12">
      <c r="A138" s="43"/>
      <c r="B138" s="44"/>
      <c r="C138" s="44"/>
      <c r="D138" s="45"/>
      <c r="E138" s="46" t="s">
        <v>5</v>
      </c>
      <c r="F138" s="54"/>
      <c r="G138" s="68"/>
      <c r="H138" s="68"/>
      <c r="I138" s="68"/>
      <c r="J138" s="68"/>
      <c r="K138" s="68"/>
      <c r="L138" s="68"/>
      <c r="M138" s="68"/>
      <c r="N138" s="68"/>
      <c r="O138" s="68"/>
      <c r="P138" s="84">
        <f t="shared" si="11"/>
        <v>0</v>
      </c>
      <c r="Q138" s="84">
        <f t="shared" si="12"/>
        <v>0</v>
      </c>
      <c r="R138" s="84">
        <f t="shared" si="13"/>
        <v>0</v>
      </c>
      <c r="S138" s="68"/>
      <c r="T138" s="68"/>
      <c r="U138" s="68"/>
      <c r="V138" s="68"/>
      <c r="W138" s="68"/>
      <c r="X138" s="68"/>
      <c r="Y138" s="69"/>
    </row>
    <row r="139" spans="1:25" s="145" customFormat="1" ht="21">
      <c r="A139" s="39"/>
      <c r="B139" s="27"/>
      <c r="C139" s="27"/>
      <c r="D139" s="23"/>
      <c r="E139" s="48" t="s">
        <v>379</v>
      </c>
      <c r="F139" s="55"/>
      <c r="G139" s="68"/>
      <c r="H139" s="68"/>
      <c r="I139" s="68"/>
      <c r="J139" s="68"/>
      <c r="K139" s="68"/>
      <c r="L139" s="68"/>
      <c r="M139" s="68"/>
      <c r="N139" s="68"/>
      <c r="O139" s="68"/>
      <c r="P139" s="84">
        <f t="shared" si="11"/>
        <v>0</v>
      </c>
      <c r="Q139" s="84">
        <f t="shared" si="12"/>
        <v>0</v>
      </c>
      <c r="R139" s="84">
        <f t="shared" si="13"/>
        <v>0</v>
      </c>
      <c r="S139" s="68"/>
      <c r="T139" s="68"/>
      <c r="U139" s="68"/>
      <c r="V139" s="68"/>
      <c r="W139" s="68"/>
      <c r="X139" s="68"/>
      <c r="Y139" s="69"/>
    </row>
    <row r="140" spans="1:25" ht="12">
      <c r="A140" s="43"/>
      <c r="B140" s="44"/>
      <c r="C140" s="44"/>
      <c r="D140" s="45"/>
      <c r="E140" s="46" t="s">
        <v>344</v>
      </c>
      <c r="F140" s="54" t="s">
        <v>343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84">
        <f t="shared" si="11"/>
        <v>0</v>
      </c>
      <c r="Q140" s="84">
        <f t="shared" si="12"/>
        <v>0</v>
      </c>
      <c r="R140" s="84">
        <f t="shared" si="13"/>
        <v>0</v>
      </c>
      <c r="S140" s="68"/>
      <c r="T140" s="68"/>
      <c r="U140" s="68"/>
      <c r="V140" s="68"/>
      <c r="W140" s="68"/>
      <c r="X140" s="68"/>
      <c r="Y140" s="69"/>
    </row>
    <row r="141" spans="1:25" ht="12">
      <c r="A141" s="43"/>
      <c r="B141" s="44"/>
      <c r="C141" s="44"/>
      <c r="D141" s="45"/>
      <c r="E141" s="1" t="s">
        <v>479</v>
      </c>
      <c r="F141" s="54">
        <v>5129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84">
        <f t="shared" si="11"/>
        <v>0</v>
      </c>
      <c r="Q141" s="84">
        <f t="shared" si="12"/>
        <v>0</v>
      </c>
      <c r="R141" s="84">
        <f t="shared" si="13"/>
        <v>0</v>
      </c>
      <c r="S141" s="67">
        <v>20000</v>
      </c>
      <c r="T141" s="67">
        <v>0</v>
      </c>
      <c r="U141" s="67">
        <v>20000</v>
      </c>
      <c r="V141" s="67">
        <v>0</v>
      </c>
      <c r="W141" s="67">
        <v>0</v>
      </c>
      <c r="X141" s="67">
        <v>0</v>
      </c>
      <c r="Y141" s="69"/>
    </row>
    <row r="142" spans="1:25" s="145" customFormat="1" ht="31.5">
      <c r="A142" s="39" t="s">
        <v>246</v>
      </c>
      <c r="B142" s="27" t="s">
        <v>238</v>
      </c>
      <c r="C142" s="27" t="s">
        <v>207</v>
      </c>
      <c r="D142" s="23" t="s">
        <v>192</v>
      </c>
      <c r="E142" s="48" t="s">
        <v>247</v>
      </c>
      <c r="F142" s="55"/>
      <c r="G142" s="68">
        <v>61200</v>
      </c>
      <c r="H142" s="68">
        <v>61200</v>
      </c>
      <c r="I142" s="68">
        <v>0</v>
      </c>
      <c r="J142" s="68">
        <v>59865</v>
      </c>
      <c r="K142" s="68">
        <v>59865</v>
      </c>
      <c r="L142" s="68">
        <v>0</v>
      </c>
      <c r="M142" s="68">
        <f>N142+O142</f>
        <v>59000</v>
      </c>
      <c r="N142" s="67">
        <v>59000</v>
      </c>
      <c r="O142" s="67">
        <v>0</v>
      </c>
      <c r="P142" s="84">
        <f t="shared" si="11"/>
        <v>-865</v>
      </c>
      <c r="Q142" s="84">
        <f t="shared" si="12"/>
        <v>-865</v>
      </c>
      <c r="R142" s="84">
        <f t="shared" si="13"/>
        <v>0</v>
      </c>
      <c r="S142" s="67">
        <f>T142+U142</f>
        <v>60000</v>
      </c>
      <c r="T142" s="67">
        <v>60000</v>
      </c>
      <c r="U142" s="67">
        <v>0</v>
      </c>
      <c r="V142" s="67">
        <f>W142+X142</f>
        <v>60000</v>
      </c>
      <c r="W142" s="67">
        <v>60000</v>
      </c>
      <c r="X142" s="67">
        <v>0</v>
      </c>
      <c r="Y142" s="193" t="s">
        <v>509</v>
      </c>
    </row>
    <row r="143" spans="1:25" ht="12">
      <c r="A143" s="43"/>
      <c r="B143" s="44"/>
      <c r="C143" s="44"/>
      <c r="D143" s="45"/>
      <c r="E143" s="46" t="s">
        <v>197</v>
      </c>
      <c r="F143" s="54"/>
      <c r="G143" s="68"/>
      <c r="H143" s="68"/>
      <c r="I143" s="68"/>
      <c r="J143" s="68"/>
      <c r="K143" s="68"/>
      <c r="L143" s="68"/>
      <c r="M143" s="68"/>
      <c r="N143" s="68"/>
      <c r="O143" s="68"/>
      <c r="P143" s="84">
        <f t="shared" si="11"/>
        <v>0</v>
      </c>
      <c r="Q143" s="84">
        <f t="shared" si="12"/>
        <v>0</v>
      </c>
      <c r="R143" s="84">
        <f t="shared" si="13"/>
        <v>0</v>
      </c>
      <c r="S143" s="68"/>
      <c r="T143" s="68"/>
      <c r="U143" s="68"/>
      <c r="V143" s="68"/>
      <c r="W143" s="68"/>
      <c r="X143" s="68"/>
      <c r="Y143" s="194"/>
    </row>
    <row r="144" spans="1:25" ht="31.5">
      <c r="A144" s="41" t="s">
        <v>248</v>
      </c>
      <c r="B144" s="22" t="s">
        <v>238</v>
      </c>
      <c r="C144" s="22" t="s">
        <v>207</v>
      </c>
      <c r="D144" s="22" t="s">
        <v>195</v>
      </c>
      <c r="E144" s="46" t="s">
        <v>247</v>
      </c>
      <c r="F144" s="54"/>
      <c r="G144" s="68">
        <v>61200</v>
      </c>
      <c r="H144" s="68">
        <v>61200</v>
      </c>
      <c r="I144" s="68">
        <v>0</v>
      </c>
      <c r="J144" s="68">
        <v>59865</v>
      </c>
      <c r="K144" s="68">
        <v>59865</v>
      </c>
      <c r="L144" s="68">
        <v>0</v>
      </c>
      <c r="M144" s="68">
        <f>N144+O144</f>
        <v>59000</v>
      </c>
      <c r="N144" s="67">
        <v>59000</v>
      </c>
      <c r="O144" s="67">
        <v>0</v>
      </c>
      <c r="P144" s="84">
        <f t="shared" si="11"/>
        <v>-865</v>
      </c>
      <c r="Q144" s="84">
        <f t="shared" si="12"/>
        <v>-865</v>
      </c>
      <c r="R144" s="84">
        <f t="shared" si="13"/>
        <v>0</v>
      </c>
      <c r="S144" s="67">
        <f>T144+U144</f>
        <v>60000</v>
      </c>
      <c r="T144" s="67">
        <v>60000</v>
      </c>
      <c r="U144" s="67">
        <v>0</v>
      </c>
      <c r="V144" s="67">
        <f>W144+X144</f>
        <v>60000</v>
      </c>
      <c r="W144" s="67">
        <v>60000</v>
      </c>
      <c r="X144" s="67">
        <v>0</v>
      </c>
      <c r="Y144" s="194"/>
    </row>
    <row r="145" spans="1:25" ht="12">
      <c r="A145" s="43"/>
      <c r="B145" s="44"/>
      <c r="C145" s="44"/>
      <c r="D145" s="45"/>
      <c r="E145" s="46" t="s">
        <v>5</v>
      </c>
      <c r="F145" s="54"/>
      <c r="G145" s="68"/>
      <c r="H145" s="68"/>
      <c r="I145" s="68"/>
      <c r="J145" s="68"/>
      <c r="K145" s="68"/>
      <c r="L145" s="68"/>
      <c r="M145" s="68"/>
      <c r="N145" s="68"/>
      <c r="O145" s="68"/>
      <c r="P145" s="84">
        <f t="shared" si="11"/>
        <v>0</v>
      </c>
      <c r="Q145" s="84">
        <f t="shared" si="12"/>
        <v>0</v>
      </c>
      <c r="R145" s="84">
        <f t="shared" si="13"/>
        <v>0</v>
      </c>
      <c r="S145" s="68"/>
      <c r="T145" s="68"/>
      <c r="U145" s="68"/>
      <c r="V145" s="68"/>
      <c r="W145" s="68"/>
      <c r="X145" s="68"/>
      <c r="Y145" s="194"/>
    </row>
    <row r="146" spans="1:25" s="145" customFormat="1" ht="33.75">
      <c r="A146" s="39"/>
      <c r="B146" s="27"/>
      <c r="C146" s="27"/>
      <c r="D146" s="23"/>
      <c r="E146" s="1" t="s">
        <v>423</v>
      </c>
      <c r="F146" s="19">
        <v>4511</v>
      </c>
      <c r="G146" s="68">
        <v>61200</v>
      </c>
      <c r="H146" s="68">
        <v>61200</v>
      </c>
      <c r="I146" s="68">
        <v>0</v>
      </c>
      <c r="J146" s="68">
        <v>59865</v>
      </c>
      <c r="K146" s="68">
        <v>59865</v>
      </c>
      <c r="L146" s="68">
        <v>0</v>
      </c>
      <c r="M146" s="68">
        <f>N146+O146</f>
        <v>59000</v>
      </c>
      <c r="N146" s="67">
        <v>59000</v>
      </c>
      <c r="O146" s="67">
        <v>0</v>
      </c>
      <c r="P146" s="84">
        <f t="shared" si="11"/>
        <v>-865</v>
      </c>
      <c r="Q146" s="84">
        <f t="shared" si="12"/>
        <v>-865</v>
      </c>
      <c r="R146" s="84">
        <f t="shared" si="13"/>
        <v>0</v>
      </c>
      <c r="S146" s="67">
        <f>T146+U146</f>
        <v>60000</v>
      </c>
      <c r="T146" s="67">
        <v>60000</v>
      </c>
      <c r="U146" s="67">
        <v>0</v>
      </c>
      <c r="V146" s="67">
        <f>W146+X146</f>
        <v>60000</v>
      </c>
      <c r="W146" s="67">
        <v>60000</v>
      </c>
      <c r="X146" s="67">
        <v>0</v>
      </c>
      <c r="Y146" s="195"/>
    </row>
    <row r="147" spans="1:25" s="145" customFormat="1" ht="12">
      <c r="A147" s="134" t="s">
        <v>249</v>
      </c>
      <c r="B147" s="25" t="s">
        <v>250</v>
      </c>
      <c r="C147" s="25" t="s">
        <v>192</v>
      </c>
      <c r="D147" s="101" t="s">
        <v>192</v>
      </c>
      <c r="E147" s="48" t="s">
        <v>251</v>
      </c>
      <c r="F147" s="55"/>
      <c r="G147" s="104"/>
      <c r="H147" s="104"/>
      <c r="I147" s="104"/>
      <c r="J147" s="104"/>
      <c r="K147" s="104"/>
      <c r="L147" s="104"/>
      <c r="M147" s="104"/>
      <c r="N147" s="104"/>
      <c r="O147" s="104"/>
      <c r="P147" s="107">
        <f t="shared" si="11"/>
        <v>0</v>
      </c>
      <c r="Q147" s="107">
        <f t="shared" si="12"/>
        <v>0</v>
      </c>
      <c r="R147" s="107">
        <f t="shared" si="13"/>
        <v>0</v>
      </c>
      <c r="S147" s="104"/>
      <c r="T147" s="104"/>
      <c r="U147" s="104"/>
      <c r="V147" s="104"/>
      <c r="W147" s="104"/>
      <c r="X147" s="104"/>
      <c r="Y147" s="69"/>
    </row>
    <row r="148" spans="1:25" ht="12">
      <c r="A148" s="43"/>
      <c r="B148" s="44"/>
      <c r="C148" s="44"/>
      <c r="D148" s="45"/>
      <c r="E148" s="46" t="s">
        <v>5</v>
      </c>
      <c r="F148" s="54"/>
      <c r="G148" s="68"/>
      <c r="H148" s="68"/>
      <c r="I148" s="68"/>
      <c r="J148" s="68"/>
      <c r="K148" s="68"/>
      <c r="L148" s="68"/>
      <c r="M148" s="68"/>
      <c r="N148" s="68"/>
      <c r="O148" s="68"/>
      <c r="P148" s="84">
        <f aca="true" t="shared" si="17" ref="P148:P211">M148-J148</f>
        <v>0</v>
      </c>
      <c r="Q148" s="84">
        <f aca="true" t="shared" si="18" ref="Q148:Q211">N148-K148</f>
        <v>0</v>
      </c>
      <c r="R148" s="84">
        <f aca="true" t="shared" si="19" ref="R148:R211">O148-L148</f>
        <v>0</v>
      </c>
      <c r="S148" s="68"/>
      <c r="T148" s="68"/>
      <c r="U148" s="68"/>
      <c r="V148" s="68"/>
      <c r="W148" s="68"/>
      <c r="X148" s="68"/>
      <c r="Y148" s="69"/>
    </row>
    <row r="149" spans="1:25" s="145" customFormat="1" ht="21">
      <c r="A149" s="39" t="s">
        <v>252</v>
      </c>
      <c r="B149" s="27" t="s">
        <v>250</v>
      </c>
      <c r="C149" s="27" t="s">
        <v>195</v>
      </c>
      <c r="D149" s="23" t="s">
        <v>192</v>
      </c>
      <c r="E149" s="48" t="s">
        <v>253</v>
      </c>
      <c r="F149" s="55"/>
      <c r="G149" s="68"/>
      <c r="H149" s="68"/>
      <c r="I149" s="68"/>
      <c r="J149" s="68"/>
      <c r="K149" s="68"/>
      <c r="L149" s="68"/>
      <c r="M149" s="68"/>
      <c r="N149" s="68"/>
      <c r="O149" s="68"/>
      <c r="P149" s="84">
        <f t="shared" si="17"/>
        <v>0</v>
      </c>
      <c r="Q149" s="84">
        <f t="shared" si="18"/>
        <v>0</v>
      </c>
      <c r="R149" s="84">
        <f t="shared" si="19"/>
        <v>0</v>
      </c>
      <c r="S149" s="68"/>
      <c r="T149" s="68"/>
      <c r="U149" s="68"/>
      <c r="V149" s="68"/>
      <c r="W149" s="68"/>
      <c r="X149" s="68"/>
      <c r="Y149" s="69"/>
    </row>
    <row r="150" spans="1:25" ht="12">
      <c r="A150" s="43"/>
      <c r="B150" s="44"/>
      <c r="C150" s="44"/>
      <c r="D150" s="45"/>
      <c r="E150" s="46" t="s">
        <v>197</v>
      </c>
      <c r="F150" s="54"/>
      <c r="G150" s="68"/>
      <c r="H150" s="68"/>
      <c r="I150" s="68"/>
      <c r="J150" s="68"/>
      <c r="K150" s="68"/>
      <c r="L150" s="68"/>
      <c r="M150" s="68"/>
      <c r="N150" s="68"/>
      <c r="O150" s="68"/>
      <c r="P150" s="84">
        <f t="shared" si="17"/>
        <v>0</v>
      </c>
      <c r="Q150" s="84">
        <f t="shared" si="18"/>
        <v>0</v>
      </c>
      <c r="R150" s="84">
        <f t="shared" si="19"/>
        <v>0</v>
      </c>
      <c r="S150" s="68"/>
      <c r="T150" s="68"/>
      <c r="U150" s="68"/>
      <c r="V150" s="68"/>
      <c r="W150" s="68"/>
      <c r="X150" s="68"/>
      <c r="Y150" s="69"/>
    </row>
    <row r="151" spans="1:25" ht="12">
      <c r="A151" s="41" t="s">
        <v>254</v>
      </c>
      <c r="B151" s="22" t="s">
        <v>250</v>
      </c>
      <c r="C151" s="22" t="s">
        <v>195</v>
      </c>
      <c r="D151" s="22" t="s">
        <v>195</v>
      </c>
      <c r="E151" s="46" t="s">
        <v>255</v>
      </c>
      <c r="F151" s="54"/>
      <c r="G151" s="68"/>
      <c r="H151" s="68"/>
      <c r="I151" s="68"/>
      <c r="J151" s="68"/>
      <c r="K151" s="68"/>
      <c r="L151" s="68"/>
      <c r="M151" s="68"/>
      <c r="N151" s="68"/>
      <c r="O151" s="68"/>
      <c r="P151" s="84">
        <f t="shared" si="17"/>
        <v>0</v>
      </c>
      <c r="Q151" s="84">
        <f t="shared" si="18"/>
        <v>0</v>
      </c>
      <c r="R151" s="84">
        <f t="shared" si="19"/>
        <v>0</v>
      </c>
      <c r="S151" s="68"/>
      <c r="T151" s="68"/>
      <c r="U151" s="68"/>
      <c r="V151" s="68"/>
      <c r="W151" s="68"/>
      <c r="X151" s="68"/>
      <c r="Y151" s="69"/>
    </row>
    <row r="152" spans="1:25" ht="12">
      <c r="A152" s="43"/>
      <c r="B152" s="44"/>
      <c r="C152" s="44"/>
      <c r="D152" s="45"/>
      <c r="E152" s="46" t="s">
        <v>5</v>
      </c>
      <c r="F152" s="54"/>
      <c r="G152" s="68"/>
      <c r="H152" s="68"/>
      <c r="I152" s="68"/>
      <c r="J152" s="68"/>
      <c r="K152" s="68"/>
      <c r="L152" s="68"/>
      <c r="M152" s="68"/>
      <c r="N152" s="68"/>
      <c r="O152" s="68"/>
      <c r="P152" s="84">
        <f t="shared" si="17"/>
        <v>0</v>
      </c>
      <c r="Q152" s="84">
        <f t="shared" si="18"/>
        <v>0</v>
      </c>
      <c r="R152" s="84">
        <f t="shared" si="19"/>
        <v>0</v>
      </c>
      <c r="S152" s="68"/>
      <c r="T152" s="68"/>
      <c r="U152" s="68"/>
      <c r="V152" s="68"/>
      <c r="W152" s="68"/>
      <c r="X152" s="68"/>
      <c r="Y152" s="69"/>
    </row>
    <row r="153" spans="1:25" ht="12">
      <c r="A153" s="43"/>
      <c r="B153" s="44"/>
      <c r="C153" s="44"/>
      <c r="D153" s="45"/>
      <c r="E153" s="1" t="s">
        <v>479</v>
      </c>
      <c r="F153" s="54" t="s">
        <v>342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84">
        <f t="shared" si="17"/>
        <v>0</v>
      </c>
      <c r="Q153" s="84">
        <f t="shared" si="18"/>
        <v>0</v>
      </c>
      <c r="R153" s="84">
        <f t="shared" si="19"/>
        <v>0</v>
      </c>
      <c r="S153" s="68"/>
      <c r="T153" s="68"/>
      <c r="U153" s="68"/>
      <c r="V153" s="68"/>
      <c r="W153" s="68"/>
      <c r="X153" s="68"/>
      <c r="Y153" s="69"/>
    </row>
    <row r="154" spans="1:25" s="145" customFormat="1" ht="21">
      <c r="A154" s="39" t="s">
        <v>256</v>
      </c>
      <c r="B154" s="27" t="s">
        <v>250</v>
      </c>
      <c r="C154" s="27" t="s">
        <v>207</v>
      </c>
      <c r="D154" s="23" t="s">
        <v>192</v>
      </c>
      <c r="E154" s="48" t="s">
        <v>257</v>
      </c>
      <c r="F154" s="55"/>
      <c r="G154" s="68"/>
      <c r="H154" s="68"/>
      <c r="I154" s="68"/>
      <c r="J154" s="68"/>
      <c r="K154" s="68"/>
      <c r="L154" s="68"/>
      <c r="M154" s="68"/>
      <c r="N154" s="68"/>
      <c r="O154" s="68"/>
      <c r="P154" s="84">
        <f t="shared" si="17"/>
        <v>0</v>
      </c>
      <c r="Q154" s="84">
        <f t="shared" si="18"/>
        <v>0</v>
      </c>
      <c r="R154" s="84">
        <f t="shared" si="19"/>
        <v>0</v>
      </c>
      <c r="S154" s="68"/>
      <c r="T154" s="68"/>
      <c r="U154" s="68"/>
      <c r="V154" s="68"/>
      <c r="W154" s="68"/>
      <c r="X154" s="68"/>
      <c r="Y154" s="69"/>
    </row>
    <row r="155" spans="1:25" ht="12">
      <c r="A155" s="43"/>
      <c r="B155" s="44"/>
      <c r="C155" s="44"/>
      <c r="D155" s="45"/>
      <c r="E155" s="46" t="s">
        <v>197</v>
      </c>
      <c r="F155" s="54"/>
      <c r="G155" s="68"/>
      <c r="H155" s="68"/>
      <c r="I155" s="68"/>
      <c r="J155" s="68"/>
      <c r="K155" s="68"/>
      <c r="L155" s="68"/>
      <c r="M155" s="68"/>
      <c r="N155" s="68"/>
      <c r="O155" s="68"/>
      <c r="P155" s="84">
        <f t="shared" si="17"/>
        <v>0</v>
      </c>
      <c r="Q155" s="84">
        <f t="shared" si="18"/>
        <v>0</v>
      </c>
      <c r="R155" s="84">
        <f t="shared" si="19"/>
        <v>0</v>
      </c>
      <c r="S155" s="68"/>
      <c r="T155" s="68"/>
      <c r="U155" s="68"/>
      <c r="V155" s="68"/>
      <c r="W155" s="68"/>
      <c r="X155" s="68"/>
      <c r="Y155" s="69"/>
    </row>
    <row r="156" spans="1:25" ht="21">
      <c r="A156" s="41" t="s">
        <v>258</v>
      </c>
      <c r="B156" s="22" t="s">
        <v>250</v>
      </c>
      <c r="C156" s="22" t="s">
        <v>207</v>
      </c>
      <c r="D156" s="22" t="s">
        <v>195</v>
      </c>
      <c r="E156" s="46" t="s">
        <v>259</v>
      </c>
      <c r="F156" s="54"/>
      <c r="G156" s="68"/>
      <c r="H156" s="68"/>
      <c r="I156" s="68"/>
      <c r="J156" s="68"/>
      <c r="K156" s="68"/>
      <c r="L156" s="68"/>
      <c r="M156" s="68"/>
      <c r="N156" s="68"/>
      <c r="O156" s="68"/>
      <c r="P156" s="84">
        <f t="shared" si="17"/>
        <v>0</v>
      </c>
      <c r="Q156" s="84">
        <f t="shared" si="18"/>
        <v>0</v>
      </c>
      <c r="R156" s="84">
        <f t="shared" si="19"/>
        <v>0</v>
      </c>
      <c r="S156" s="68"/>
      <c r="T156" s="68"/>
      <c r="U156" s="68"/>
      <c r="V156" s="68"/>
      <c r="W156" s="68"/>
      <c r="X156" s="68"/>
      <c r="Y156" s="69"/>
    </row>
    <row r="157" spans="1:25" ht="12">
      <c r="A157" s="43"/>
      <c r="B157" s="44"/>
      <c r="C157" s="44"/>
      <c r="D157" s="45"/>
      <c r="E157" s="46" t="s">
        <v>5</v>
      </c>
      <c r="F157" s="54"/>
      <c r="G157" s="68"/>
      <c r="H157" s="68"/>
      <c r="I157" s="68"/>
      <c r="J157" s="68"/>
      <c r="K157" s="68"/>
      <c r="L157" s="68"/>
      <c r="M157" s="68"/>
      <c r="N157" s="68"/>
      <c r="O157" s="68"/>
      <c r="P157" s="84">
        <f t="shared" si="17"/>
        <v>0</v>
      </c>
      <c r="Q157" s="84">
        <f t="shared" si="18"/>
        <v>0</v>
      </c>
      <c r="R157" s="84">
        <f t="shared" si="19"/>
        <v>0</v>
      </c>
      <c r="S157" s="68"/>
      <c r="T157" s="68"/>
      <c r="U157" s="68"/>
      <c r="V157" s="68"/>
      <c r="W157" s="68"/>
      <c r="X157" s="68"/>
      <c r="Y157" s="69"/>
    </row>
    <row r="158" spans="1:25" s="145" customFormat="1" ht="12">
      <c r="A158" s="134" t="s">
        <v>260</v>
      </c>
      <c r="B158" s="25" t="s">
        <v>261</v>
      </c>
      <c r="C158" s="25" t="s">
        <v>192</v>
      </c>
      <c r="D158" s="101" t="s">
        <v>192</v>
      </c>
      <c r="E158" s="48" t="s">
        <v>262</v>
      </c>
      <c r="F158" s="55"/>
      <c r="G158" s="104">
        <v>198392.2</v>
      </c>
      <c r="H158" s="104">
        <v>38296.4</v>
      </c>
      <c r="I158" s="104">
        <v>160095.8</v>
      </c>
      <c r="J158" s="104">
        <f>J162+J167+J184</f>
        <v>74000</v>
      </c>
      <c r="K158" s="104">
        <v>59000</v>
      </c>
      <c r="L158" s="104">
        <v>15000</v>
      </c>
      <c r="M158" s="127">
        <f>N158+O158</f>
        <v>188540</v>
      </c>
      <c r="N158" s="104">
        <v>58540</v>
      </c>
      <c r="O158" s="104">
        <f>O160</f>
        <v>130000</v>
      </c>
      <c r="P158" s="107">
        <f t="shared" si="17"/>
        <v>114540</v>
      </c>
      <c r="Q158" s="107">
        <f t="shared" si="18"/>
        <v>-460</v>
      </c>
      <c r="R158" s="107">
        <f t="shared" si="19"/>
        <v>115000</v>
      </c>
      <c r="S158" s="104">
        <f>T158+U158</f>
        <v>239650</v>
      </c>
      <c r="T158" s="104">
        <v>59650</v>
      </c>
      <c r="U158" s="133">
        <v>180000</v>
      </c>
      <c r="V158" s="104">
        <f>W158+X158</f>
        <v>166650</v>
      </c>
      <c r="W158" s="104">
        <v>59650</v>
      </c>
      <c r="X158" s="133">
        <v>107000</v>
      </c>
      <c r="Y158" s="69"/>
    </row>
    <row r="159" spans="1:25" ht="12">
      <c r="A159" s="43"/>
      <c r="B159" s="44"/>
      <c r="C159" s="44"/>
      <c r="D159" s="45"/>
      <c r="E159" s="46" t="s">
        <v>5</v>
      </c>
      <c r="F159" s="54"/>
      <c r="G159" s="68"/>
      <c r="H159" s="68"/>
      <c r="I159" s="68"/>
      <c r="J159" s="68"/>
      <c r="K159" s="68"/>
      <c r="L159" s="68"/>
      <c r="M159" s="68"/>
      <c r="N159" s="68"/>
      <c r="O159" s="68"/>
      <c r="P159" s="84">
        <f t="shared" si="17"/>
        <v>0</v>
      </c>
      <c r="Q159" s="84">
        <f t="shared" si="18"/>
        <v>0</v>
      </c>
      <c r="R159" s="84">
        <f t="shared" si="19"/>
        <v>0</v>
      </c>
      <c r="S159" s="68"/>
      <c r="T159" s="68"/>
      <c r="U159" s="68"/>
      <c r="V159" s="68"/>
      <c r="W159" s="68"/>
      <c r="X159" s="68"/>
      <c r="Y159" s="69"/>
    </row>
    <row r="160" spans="1:25" s="145" customFormat="1" ht="21">
      <c r="A160" s="39" t="s">
        <v>263</v>
      </c>
      <c r="B160" s="27" t="s">
        <v>261</v>
      </c>
      <c r="C160" s="27" t="s">
        <v>195</v>
      </c>
      <c r="D160" s="23" t="s">
        <v>192</v>
      </c>
      <c r="E160" s="48" t="s">
        <v>264</v>
      </c>
      <c r="F160" s="55"/>
      <c r="G160" s="68">
        <v>108823.8</v>
      </c>
      <c r="H160" s="68">
        <v>0</v>
      </c>
      <c r="I160" s="68">
        <v>108823.8</v>
      </c>
      <c r="J160" s="68">
        <v>15000</v>
      </c>
      <c r="K160" s="68">
        <v>0</v>
      </c>
      <c r="L160" s="68">
        <v>15000</v>
      </c>
      <c r="M160" s="68">
        <f>N160+O160</f>
        <v>130300</v>
      </c>
      <c r="N160" s="68">
        <v>300</v>
      </c>
      <c r="O160" s="68">
        <f>O165</f>
        <v>130000</v>
      </c>
      <c r="P160" s="84">
        <f t="shared" si="17"/>
        <v>115300</v>
      </c>
      <c r="Q160" s="84">
        <f t="shared" si="18"/>
        <v>300</v>
      </c>
      <c r="R160" s="84">
        <f t="shared" si="19"/>
        <v>115000</v>
      </c>
      <c r="S160" s="68">
        <f>T160+U160</f>
        <v>100400</v>
      </c>
      <c r="T160" s="68">
        <v>400</v>
      </c>
      <c r="U160" s="67">
        <v>100000</v>
      </c>
      <c r="V160" s="68">
        <f>W160+X160</f>
        <v>100400</v>
      </c>
      <c r="W160" s="68">
        <v>400</v>
      </c>
      <c r="X160" s="67">
        <v>100000</v>
      </c>
      <c r="Y160" s="186" t="s">
        <v>510</v>
      </c>
    </row>
    <row r="161" spans="1:25" ht="12">
      <c r="A161" s="43"/>
      <c r="B161" s="44"/>
      <c r="C161" s="44"/>
      <c r="D161" s="45"/>
      <c r="E161" s="46" t="s">
        <v>197</v>
      </c>
      <c r="F161" s="54"/>
      <c r="G161" s="68"/>
      <c r="H161" s="68"/>
      <c r="I161" s="68"/>
      <c r="J161" s="68"/>
      <c r="K161" s="68"/>
      <c r="L161" s="68"/>
      <c r="M161" s="68"/>
      <c r="N161" s="68"/>
      <c r="O161" s="68"/>
      <c r="P161" s="84">
        <f t="shared" si="17"/>
        <v>0</v>
      </c>
      <c r="Q161" s="84">
        <f t="shared" si="18"/>
        <v>0</v>
      </c>
      <c r="R161" s="84">
        <f t="shared" si="19"/>
        <v>0</v>
      </c>
      <c r="S161" s="68"/>
      <c r="T161" s="68"/>
      <c r="U161" s="68"/>
      <c r="V161" s="68"/>
      <c r="W161" s="68"/>
      <c r="X161" s="68"/>
      <c r="Y161" s="187"/>
    </row>
    <row r="162" spans="1:25" ht="12">
      <c r="A162" s="41" t="s">
        <v>265</v>
      </c>
      <c r="B162" s="22" t="s">
        <v>261</v>
      </c>
      <c r="C162" s="22" t="s">
        <v>195</v>
      </c>
      <c r="D162" s="22" t="s">
        <v>195</v>
      </c>
      <c r="E162" s="46" t="s">
        <v>264</v>
      </c>
      <c r="F162" s="54"/>
      <c r="G162" s="68">
        <v>108823.8</v>
      </c>
      <c r="H162" s="68">
        <v>0</v>
      </c>
      <c r="I162" s="68">
        <v>108823.8</v>
      </c>
      <c r="J162" s="68">
        <v>15000</v>
      </c>
      <c r="K162" s="68">
        <v>0</v>
      </c>
      <c r="L162" s="68">
        <v>15000</v>
      </c>
      <c r="M162" s="68">
        <f>N162+O162</f>
        <v>300</v>
      </c>
      <c r="N162" s="68">
        <v>300</v>
      </c>
      <c r="O162" s="68">
        <v>0</v>
      </c>
      <c r="P162" s="84">
        <f t="shared" si="17"/>
        <v>-14700</v>
      </c>
      <c r="Q162" s="84">
        <f t="shared" si="18"/>
        <v>300</v>
      </c>
      <c r="R162" s="84">
        <f t="shared" si="19"/>
        <v>-15000</v>
      </c>
      <c r="S162" s="68">
        <f>T162+U162</f>
        <v>100400</v>
      </c>
      <c r="T162" s="68">
        <v>400</v>
      </c>
      <c r="U162" s="67">
        <v>100000</v>
      </c>
      <c r="V162" s="68">
        <f>W162+X162</f>
        <v>100400</v>
      </c>
      <c r="W162" s="68">
        <v>400</v>
      </c>
      <c r="X162" s="67">
        <v>100000</v>
      </c>
      <c r="Y162" s="187"/>
    </row>
    <row r="163" spans="1:25" ht="12">
      <c r="A163" s="43"/>
      <c r="B163" s="44"/>
      <c r="C163" s="44"/>
      <c r="D163" s="45"/>
      <c r="E163" s="46" t="s">
        <v>5</v>
      </c>
      <c r="F163" s="54"/>
      <c r="G163" s="68"/>
      <c r="H163" s="68"/>
      <c r="I163" s="68"/>
      <c r="J163" s="68"/>
      <c r="K163" s="68"/>
      <c r="L163" s="68"/>
      <c r="M163" s="68"/>
      <c r="N163" s="68"/>
      <c r="O163" s="68"/>
      <c r="P163" s="84">
        <f t="shared" si="17"/>
        <v>0</v>
      </c>
      <c r="Q163" s="84">
        <f t="shared" si="18"/>
        <v>0</v>
      </c>
      <c r="R163" s="84">
        <f t="shared" si="19"/>
        <v>0</v>
      </c>
      <c r="S163" s="68"/>
      <c r="T163" s="68"/>
      <c r="U163" s="68"/>
      <c r="V163" s="68"/>
      <c r="W163" s="68"/>
      <c r="X163" s="68"/>
      <c r="Y163" s="187"/>
    </row>
    <row r="164" spans="1:25" ht="22.5">
      <c r="A164" s="43"/>
      <c r="B164" s="44"/>
      <c r="C164" s="44"/>
      <c r="D164" s="45"/>
      <c r="E164" s="1" t="s">
        <v>426</v>
      </c>
      <c r="F164" s="19" t="s">
        <v>427</v>
      </c>
      <c r="G164" s="68"/>
      <c r="H164" s="68"/>
      <c r="I164" s="68"/>
      <c r="J164" s="68"/>
      <c r="K164" s="68"/>
      <c r="L164" s="68"/>
      <c r="M164" s="68">
        <f>N164+O164</f>
        <v>300</v>
      </c>
      <c r="N164" s="68">
        <v>300</v>
      </c>
      <c r="O164" s="68">
        <v>0</v>
      </c>
      <c r="P164" s="84">
        <f t="shared" si="17"/>
        <v>300</v>
      </c>
      <c r="Q164" s="84">
        <f t="shared" si="18"/>
        <v>300</v>
      </c>
      <c r="R164" s="84">
        <f t="shared" si="19"/>
        <v>0</v>
      </c>
      <c r="S164" s="68">
        <f>T164+U164</f>
        <v>400</v>
      </c>
      <c r="T164" s="68">
        <v>400</v>
      </c>
      <c r="U164" s="68"/>
      <c r="V164" s="68">
        <f>W164+X164</f>
        <v>400</v>
      </c>
      <c r="W164" s="68">
        <v>400</v>
      </c>
      <c r="X164" s="68"/>
      <c r="Y164" s="187"/>
    </row>
    <row r="165" spans="1:25" s="145" customFormat="1" ht="22.5">
      <c r="A165" s="39"/>
      <c r="B165" s="27"/>
      <c r="C165" s="27"/>
      <c r="D165" s="23"/>
      <c r="E165" s="1" t="s">
        <v>422</v>
      </c>
      <c r="F165" s="19" t="s">
        <v>341</v>
      </c>
      <c r="G165" s="68">
        <v>108823.8</v>
      </c>
      <c r="H165" s="68">
        <v>0</v>
      </c>
      <c r="I165" s="68">
        <v>108823.8</v>
      </c>
      <c r="J165" s="68">
        <v>15000</v>
      </c>
      <c r="K165" s="68">
        <v>0</v>
      </c>
      <c r="L165" s="68">
        <v>15000</v>
      </c>
      <c r="M165" s="68">
        <f>N165+O165</f>
        <v>130000</v>
      </c>
      <c r="N165" s="67">
        <v>0</v>
      </c>
      <c r="O165" s="67">
        <v>130000</v>
      </c>
      <c r="P165" s="84">
        <f t="shared" si="17"/>
        <v>115000</v>
      </c>
      <c r="Q165" s="84">
        <f t="shared" si="18"/>
        <v>0</v>
      </c>
      <c r="R165" s="84">
        <f t="shared" si="19"/>
        <v>115000</v>
      </c>
      <c r="S165" s="67">
        <f>T165+U165</f>
        <v>100000</v>
      </c>
      <c r="T165" s="67">
        <v>0</v>
      </c>
      <c r="U165" s="67">
        <v>100000</v>
      </c>
      <c r="V165" s="67">
        <f>W165+X165</f>
        <v>100000</v>
      </c>
      <c r="W165" s="67">
        <v>0</v>
      </c>
      <c r="X165" s="67">
        <v>100000</v>
      </c>
      <c r="Y165" s="187"/>
    </row>
    <row r="166" spans="1:25" s="145" customFormat="1" ht="12">
      <c r="A166" s="39"/>
      <c r="B166" s="27"/>
      <c r="C166" s="27"/>
      <c r="D166" s="23"/>
      <c r="E166" s="81" t="s">
        <v>492</v>
      </c>
      <c r="F166" s="82">
        <v>5131</v>
      </c>
      <c r="G166" s="68"/>
      <c r="H166" s="68"/>
      <c r="I166" s="68"/>
      <c r="J166" s="68"/>
      <c r="K166" s="68"/>
      <c r="L166" s="68"/>
      <c r="M166" s="68"/>
      <c r="N166" s="67"/>
      <c r="O166" s="67"/>
      <c r="P166" s="84">
        <f t="shared" si="17"/>
        <v>0</v>
      </c>
      <c r="Q166" s="84">
        <f t="shared" si="18"/>
        <v>0</v>
      </c>
      <c r="R166" s="84">
        <f t="shared" si="19"/>
        <v>0</v>
      </c>
      <c r="S166" s="67"/>
      <c r="T166" s="67"/>
      <c r="U166" s="67"/>
      <c r="V166" s="67">
        <f>W166+X166</f>
        <v>7000</v>
      </c>
      <c r="W166" s="67"/>
      <c r="X166" s="67">
        <v>7000</v>
      </c>
      <c r="Y166" s="188"/>
    </row>
    <row r="167" spans="1:25" s="145" customFormat="1" ht="12">
      <c r="A167" s="39" t="s">
        <v>266</v>
      </c>
      <c r="B167" s="27" t="s">
        <v>261</v>
      </c>
      <c r="C167" s="27" t="s">
        <v>210</v>
      </c>
      <c r="D167" s="23" t="s">
        <v>192</v>
      </c>
      <c r="E167" s="48" t="s">
        <v>267</v>
      </c>
      <c r="F167" s="55"/>
      <c r="G167" s="68">
        <v>36000</v>
      </c>
      <c r="H167" s="68">
        <v>36000</v>
      </c>
      <c r="I167" s="68">
        <v>0</v>
      </c>
      <c r="J167" s="68">
        <v>56000</v>
      </c>
      <c r="K167" s="68">
        <v>56000</v>
      </c>
      <c r="L167" s="68">
        <v>0</v>
      </c>
      <c r="M167" s="68">
        <f>N167+O167</f>
        <v>56000</v>
      </c>
      <c r="N167" s="68">
        <v>56000</v>
      </c>
      <c r="O167" s="68">
        <v>0</v>
      </c>
      <c r="P167" s="84">
        <f t="shared" si="17"/>
        <v>0</v>
      </c>
      <c r="Q167" s="84">
        <f t="shared" si="18"/>
        <v>0</v>
      </c>
      <c r="R167" s="84">
        <f t="shared" si="19"/>
        <v>0</v>
      </c>
      <c r="S167" s="68">
        <v>56000</v>
      </c>
      <c r="T167" s="68">
        <f>T173+T177</f>
        <v>59250</v>
      </c>
      <c r="U167" s="68">
        <v>80000</v>
      </c>
      <c r="V167" s="68">
        <v>56000</v>
      </c>
      <c r="W167" s="68">
        <f>W173+W177</f>
        <v>59250</v>
      </c>
      <c r="X167" s="68">
        <v>0</v>
      </c>
      <c r="Y167" s="69"/>
    </row>
    <row r="168" spans="1:25" ht="12">
      <c r="A168" s="43"/>
      <c r="B168" s="44"/>
      <c r="C168" s="44"/>
      <c r="D168" s="45"/>
      <c r="E168" s="46" t="s">
        <v>197</v>
      </c>
      <c r="F168" s="54"/>
      <c r="G168" s="68"/>
      <c r="H168" s="68"/>
      <c r="I168" s="68"/>
      <c r="J168" s="68"/>
      <c r="K168" s="68"/>
      <c r="L168" s="68"/>
      <c r="M168" s="68"/>
      <c r="N168" s="68"/>
      <c r="O168" s="68"/>
      <c r="P168" s="84">
        <f t="shared" si="17"/>
        <v>0</v>
      </c>
      <c r="Q168" s="84">
        <f t="shared" si="18"/>
        <v>0</v>
      </c>
      <c r="R168" s="84">
        <f t="shared" si="19"/>
        <v>0</v>
      </c>
      <c r="S168" s="68"/>
      <c r="T168" s="68"/>
      <c r="U168" s="68"/>
      <c r="V168" s="68"/>
      <c r="W168" s="68"/>
      <c r="X168" s="68"/>
      <c r="Y168" s="69"/>
    </row>
    <row r="169" spans="1:25" ht="12">
      <c r="A169" s="41" t="s">
        <v>268</v>
      </c>
      <c r="B169" s="22" t="s">
        <v>261</v>
      </c>
      <c r="C169" s="22" t="s">
        <v>210</v>
      </c>
      <c r="D169" s="22" t="s">
        <v>195</v>
      </c>
      <c r="E169" s="46" t="s">
        <v>269</v>
      </c>
      <c r="F169" s="54"/>
      <c r="G169" s="68"/>
      <c r="H169" s="68"/>
      <c r="I169" s="68"/>
      <c r="J169" s="68"/>
      <c r="K169" s="68"/>
      <c r="L169" s="68"/>
      <c r="M169" s="68"/>
      <c r="N169" s="68"/>
      <c r="O169" s="68"/>
      <c r="P169" s="84">
        <f t="shared" si="17"/>
        <v>0</v>
      </c>
      <c r="Q169" s="84">
        <f t="shared" si="18"/>
        <v>0</v>
      </c>
      <c r="R169" s="84">
        <f t="shared" si="19"/>
        <v>0</v>
      </c>
      <c r="S169" s="68"/>
      <c r="T169" s="68"/>
      <c r="U169" s="68"/>
      <c r="V169" s="68"/>
      <c r="W169" s="68"/>
      <c r="X169" s="68"/>
      <c r="Y169" s="69"/>
    </row>
    <row r="170" spans="1:25" ht="12">
      <c r="A170" s="43"/>
      <c r="B170" s="44"/>
      <c r="C170" s="44"/>
      <c r="D170" s="45"/>
      <c r="E170" s="46" t="s">
        <v>5</v>
      </c>
      <c r="F170" s="54"/>
      <c r="G170" s="68"/>
      <c r="H170" s="68"/>
      <c r="I170" s="68"/>
      <c r="J170" s="68"/>
      <c r="K170" s="68"/>
      <c r="L170" s="68"/>
      <c r="M170" s="68"/>
      <c r="N170" s="68"/>
      <c r="O170" s="68"/>
      <c r="P170" s="84">
        <f t="shared" si="17"/>
        <v>0</v>
      </c>
      <c r="Q170" s="84">
        <f t="shared" si="18"/>
        <v>0</v>
      </c>
      <c r="R170" s="84">
        <f t="shared" si="19"/>
        <v>0</v>
      </c>
      <c r="S170" s="68"/>
      <c r="T170" s="68"/>
      <c r="U170" s="68"/>
      <c r="V170" s="68"/>
      <c r="W170" s="68"/>
      <c r="X170" s="68"/>
      <c r="Y170" s="69"/>
    </row>
    <row r="171" spans="1:25" ht="12">
      <c r="A171" s="41" t="s">
        <v>270</v>
      </c>
      <c r="B171" s="22" t="s">
        <v>261</v>
      </c>
      <c r="C171" s="22" t="s">
        <v>210</v>
      </c>
      <c r="D171" s="22" t="s">
        <v>210</v>
      </c>
      <c r="E171" s="46" t="s">
        <v>271</v>
      </c>
      <c r="F171" s="54"/>
      <c r="G171" s="68"/>
      <c r="H171" s="68"/>
      <c r="I171" s="68"/>
      <c r="J171" s="68"/>
      <c r="K171" s="68"/>
      <c r="L171" s="68"/>
      <c r="M171" s="68"/>
      <c r="N171" s="68"/>
      <c r="O171" s="68"/>
      <c r="P171" s="84">
        <f t="shared" si="17"/>
        <v>0</v>
      </c>
      <c r="Q171" s="84">
        <f t="shared" si="18"/>
        <v>0</v>
      </c>
      <c r="R171" s="84">
        <f t="shared" si="19"/>
        <v>0</v>
      </c>
      <c r="S171" s="68"/>
      <c r="T171" s="68"/>
      <c r="U171" s="68"/>
      <c r="V171" s="68">
        <v>100000</v>
      </c>
      <c r="W171" s="68"/>
      <c r="X171" s="68">
        <v>100000</v>
      </c>
      <c r="Y171" s="186" t="s">
        <v>524</v>
      </c>
    </row>
    <row r="172" spans="1:25" ht="21">
      <c r="A172" s="41"/>
      <c r="B172" s="22"/>
      <c r="C172" s="22"/>
      <c r="D172" s="22"/>
      <c r="E172" s="46" t="s">
        <v>482</v>
      </c>
      <c r="F172" s="54"/>
      <c r="G172" s="68"/>
      <c r="H172" s="68"/>
      <c r="I172" s="68"/>
      <c r="J172" s="68"/>
      <c r="K172" s="68"/>
      <c r="L172" s="68"/>
      <c r="M172" s="68"/>
      <c r="N172" s="68"/>
      <c r="O172" s="68"/>
      <c r="P172" s="84">
        <f t="shared" si="17"/>
        <v>0</v>
      </c>
      <c r="Q172" s="84">
        <f t="shared" si="18"/>
        <v>0</v>
      </c>
      <c r="R172" s="84">
        <f t="shared" si="19"/>
        <v>0</v>
      </c>
      <c r="S172" s="68"/>
      <c r="T172" s="68"/>
      <c r="U172" s="68"/>
      <c r="V172" s="68">
        <v>100000</v>
      </c>
      <c r="W172" s="68"/>
      <c r="X172" s="68">
        <v>100000</v>
      </c>
      <c r="Y172" s="188"/>
    </row>
    <row r="173" spans="1:25" ht="21">
      <c r="A173" s="41" t="s">
        <v>272</v>
      </c>
      <c r="B173" s="22" t="s">
        <v>261</v>
      </c>
      <c r="C173" s="22" t="s">
        <v>210</v>
      </c>
      <c r="D173" s="22" t="s">
        <v>199</v>
      </c>
      <c r="E173" s="46" t="s">
        <v>273</v>
      </c>
      <c r="F173" s="54"/>
      <c r="G173" s="68">
        <v>36000</v>
      </c>
      <c r="H173" s="68">
        <v>36000</v>
      </c>
      <c r="I173" s="68">
        <v>0</v>
      </c>
      <c r="J173" s="68">
        <v>56000</v>
      </c>
      <c r="K173" s="68">
        <v>56000</v>
      </c>
      <c r="L173" s="68">
        <v>0</v>
      </c>
      <c r="M173" s="68">
        <f>N173+O173</f>
        <v>56000</v>
      </c>
      <c r="N173" s="67">
        <v>56000</v>
      </c>
      <c r="O173" s="67">
        <v>0</v>
      </c>
      <c r="P173" s="84">
        <f t="shared" si="17"/>
        <v>0</v>
      </c>
      <c r="Q173" s="84">
        <f t="shared" si="18"/>
        <v>0</v>
      </c>
      <c r="R173" s="84">
        <f t="shared" si="19"/>
        <v>0</v>
      </c>
      <c r="S173" s="67">
        <f>T173+U173</f>
        <v>137000</v>
      </c>
      <c r="T173" s="68">
        <v>57000</v>
      </c>
      <c r="U173" s="67">
        <v>80000</v>
      </c>
      <c r="V173" s="67">
        <f>W173+X173</f>
        <v>57000</v>
      </c>
      <c r="W173" s="68">
        <v>57000</v>
      </c>
      <c r="X173" s="67"/>
      <c r="Y173" s="186" t="s">
        <v>511</v>
      </c>
    </row>
    <row r="174" spans="1:25" ht="12">
      <c r="A174" s="43"/>
      <c r="B174" s="44"/>
      <c r="C174" s="44"/>
      <c r="D174" s="45"/>
      <c r="E174" s="46" t="s">
        <v>5</v>
      </c>
      <c r="F174" s="54"/>
      <c r="G174" s="68"/>
      <c r="H174" s="68"/>
      <c r="I174" s="68"/>
      <c r="J174" s="68"/>
      <c r="K174" s="68"/>
      <c r="L174" s="68"/>
      <c r="M174" s="68"/>
      <c r="N174" s="68"/>
      <c r="O174" s="68"/>
      <c r="P174" s="84">
        <f t="shared" si="17"/>
        <v>0</v>
      </c>
      <c r="Q174" s="84">
        <f t="shared" si="18"/>
        <v>0</v>
      </c>
      <c r="R174" s="84">
        <f t="shared" si="19"/>
        <v>0</v>
      </c>
      <c r="S174" s="68"/>
      <c r="T174" s="68"/>
      <c r="U174" s="68"/>
      <c r="V174" s="68"/>
      <c r="W174" s="68"/>
      <c r="X174" s="68"/>
      <c r="Y174" s="187"/>
    </row>
    <row r="175" spans="1:25" s="145" customFormat="1" ht="22.5">
      <c r="A175" s="39"/>
      <c r="B175" s="27"/>
      <c r="C175" s="27"/>
      <c r="D175" s="23"/>
      <c r="E175" s="1" t="s">
        <v>422</v>
      </c>
      <c r="F175" s="19" t="s">
        <v>341</v>
      </c>
      <c r="G175" s="68">
        <v>108823.8</v>
      </c>
      <c r="H175" s="68">
        <v>0</v>
      </c>
      <c r="I175" s="68">
        <v>108823.8</v>
      </c>
      <c r="J175" s="68">
        <v>15000</v>
      </c>
      <c r="K175" s="68">
        <v>0</v>
      </c>
      <c r="L175" s="68">
        <v>15000</v>
      </c>
      <c r="M175" s="68">
        <f>N175+O175</f>
        <v>130000</v>
      </c>
      <c r="N175" s="67">
        <v>0</v>
      </c>
      <c r="O175" s="67">
        <v>130000</v>
      </c>
      <c r="P175" s="84">
        <f t="shared" si="17"/>
        <v>115000</v>
      </c>
      <c r="Q175" s="84">
        <f t="shared" si="18"/>
        <v>0</v>
      </c>
      <c r="R175" s="84">
        <f t="shared" si="19"/>
        <v>115000</v>
      </c>
      <c r="S175" s="67">
        <f>T175+U175</f>
        <v>80000</v>
      </c>
      <c r="T175" s="67">
        <v>0</v>
      </c>
      <c r="U175" s="67">
        <v>80000</v>
      </c>
      <c r="V175" s="67">
        <f>W175+X175</f>
        <v>100000</v>
      </c>
      <c r="W175" s="67">
        <v>0</v>
      </c>
      <c r="X175" s="67">
        <v>100000</v>
      </c>
      <c r="Y175" s="187"/>
    </row>
    <row r="176" spans="1:25" ht="31.5">
      <c r="A176" s="43"/>
      <c r="B176" s="44"/>
      <c r="C176" s="44"/>
      <c r="D176" s="45"/>
      <c r="E176" s="46" t="s">
        <v>336</v>
      </c>
      <c r="F176" s="54" t="s">
        <v>337</v>
      </c>
      <c r="G176" s="68">
        <v>36000</v>
      </c>
      <c r="H176" s="68">
        <v>36000</v>
      </c>
      <c r="I176" s="68">
        <v>0</v>
      </c>
      <c r="J176" s="68">
        <v>56000</v>
      </c>
      <c r="K176" s="68">
        <v>56000</v>
      </c>
      <c r="L176" s="68">
        <v>0</v>
      </c>
      <c r="M176" s="68">
        <f>N176+O176</f>
        <v>56000</v>
      </c>
      <c r="N176" s="67">
        <v>56000</v>
      </c>
      <c r="O176" s="67">
        <v>0</v>
      </c>
      <c r="P176" s="84">
        <f t="shared" si="17"/>
        <v>0</v>
      </c>
      <c r="Q176" s="84">
        <f t="shared" si="18"/>
        <v>0</v>
      </c>
      <c r="R176" s="84">
        <f t="shared" si="19"/>
        <v>0</v>
      </c>
      <c r="S176" s="67">
        <f>T176+U176</f>
        <v>57000</v>
      </c>
      <c r="T176" s="67">
        <v>57000</v>
      </c>
      <c r="U176" s="68">
        <v>0</v>
      </c>
      <c r="V176" s="67">
        <f>W176+X176</f>
        <v>57000</v>
      </c>
      <c r="W176" s="67">
        <v>57000</v>
      </c>
      <c r="X176" s="68">
        <v>0</v>
      </c>
      <c r="Y176" s="188"/>
    </row>
    <row r="177" spans="1:25" ht="12">
      <c r="A177" s="41" t="s">
        <v>274</v>
      </c>
      <c r="B177" s="22" t="s">
        <v>261</v>
      </c>
      <c r="C177" s="22" t="s">
        <v>210</v>
      </c>
      <c r="D177" s="22" t="s">
        <v>217</v>
      </c>
      <c r="E177" s="46" t="s">
        <v>275</v>
      </c>
      <c r="F177" s="54"/>
      <c r="G177" s="68"/>
      <c r="H177" s="68"/>
      <c r="I177" s="68"/>
      <c r="J177" s="68"/>
      <c r="K177" s="68"/>
      <c r="L177" s="68"/>
      <c r="M177" s="68">
        <f>N177+O177</f>
        <v>2240</v>
      </c>
      <c r="N177" s="68">
        <f>N179+N180</f>
        <v>2240</v>
      </c>
      <c r="O177" s="68">
        <f>O179+O180</f>
        <v>0</v>
      </c>
      <c r="P177" s="84">
        <f t="shared" si="17"/>
        <v>2240</v>
      </c>
      <c r="Q177" s="84">
        <f t="shared" si="18"/>
        <v>2240</v>
      </c>
      <c r="R177" s="84">
        <f t="shared" si="19"/>
        <v>0</v>
      </c>
      <c r="S177" s="68">
        <f>T177+U177</f>
        <v>2250</v>
      </c>
      <c r="T177" s="68">
        <f>T179+T180</f>
        <v>2250</v>
      </c>
      <c r="U177" s="68">
        <f>U179+U180</f>
        <v>0</v>
      </c>
      <c r="V177" s="68">
        <f>W177+X177</f>
        <v>2250</v>
      </c>
      <c r="W177" s="68">
        <f>W179+W180</f>
        <v>2250</v>
      </c>
      <c r="X177" s="68">
        <f>X179+X180</f>
        <v>0</v>
      </c>
      <c r="Y177" s="186" t="s">
        <v>523</v>
      </c>
    </row>
    <row r="178" spans="1:25" ht="12">
      <c r="A178" s="43"/>
      <c r="B178" s="44"/>
      <c r="C178" s="44"/>
      <c r="D178" s="45"/>
      <c r="E178" s="46" t="s">
        <v>5</v>
      </c>
      <c r="F178" s="54"/>
      <c r="G178" s="68"/>
      <c r="H178" s="68"/>
      <c r="I178" s="68"/>
      <c r="J178" s="68"/>
      <c r="K178" s="68"/>
      <c r="L178" s="68"/>
      <c r="M178" s="68"/>
      <c r="N178" s="68"/>
      <c r="O178" s="68"/>
      <c r="P178" s="84">
        <f t="shared" si="17"/>
        <v>0</v>
      </c>
      <c r="Q178" s="84">
        <f t="shared" si="18"/>
        <v>0</v>
      </c>
      <c r="R178" s="84">
        <f t="shared" si="19"/>
        <v>0</v>
      </c>
      <c r="S178" s="68"/>
      <c r="T178" s="68"/>
      <c r="U178" s="68"/>
      <c r="V178" s="68"/>
      <c r="W178" s="68"/>
      <c r="X178" s="68"/>
      <c r="Y178" s="187"/>
    </row>
    <row r="179" spans="1:25" ht="22.5">
      <c r="A179" s="43"/>
      <c r="B179" s="44"/>
      <c r="C179" s="44"/>
      <c r="D179" s="45"/>
      <c r="E179" s="59" t="s">
        <v>401</v>
      </c>
      <c r="F179" s="28">
        <v>4239</v>
      </c>
      <c r="G179" s="68"/>
      <c r="H179" s="68"/>
      <c r="I179" s="68"/>
      <c r="J179" s="68"/>
      <c r="K179" s="68"/>
      <c r="L179" s="68"/>
      <c r="M179" s="68">
        <f>N179+O179</f>
        <v>140</v>
      </c>
      <c r="N179" s="68">
        <v>140</v>
      </c>
      <c r="O179" s="68">
        <v>0</v>
      </c>
      <c r="P179" s="84">
        <f t="shared" si="17"/>
        <v>140</v>
      </c>
      <c r="Q179" s="84">
        <f t="shared" si="18"/>
        <v>140</v>
      </c>
      <c r="R179" s="84">
        <f t="shared" si="19"/>
        <v>0</v>
      </c>
      <c r="S179" s="68">
        <f>T179+U179</f>
        <v>150</v>
      </c>
      <c r="T179" s="68">
        <v>150</v>
      </c>
      <c r="U179" s="68">
        <v>0</v>
      </c>
      <c r="V179" s="68">
        <f>W179+X179</f>
        <v>150</v>
      </c>
      <c r="W179" s="68">
        <v>150</v>
      </c>
      <c r="X179" s="68">
        <v>0</v>
      </c>
      <c r="Y179" s="187"/>
    </row>
    <row r="180" spans="1:25" ht="12">
      <c r="A180" s="43"/>
      <c r="B180" s="44"/>
      <c r="C180" s="44"/>
      <c r="D180" s="45"/>
      <c r="E180" s="1" t="s">
        <v>421</v>
      </c>
      <c r="F180" s="2">
        <v>4269</v>
      </c>
      <c r="G180" s="68"/>
      <c r="H180" s="68"/>
      <c r="I180" s="68"/>
      <c r="J180" s="68"/>
      <c r="K180" s="68"/>
      <c r="L180" s="68"/>
      <c r="M180" s="68">
        <f>N180+O180</f>
        <v>2100</v>
      </c>
      <c r="N180" s="68">
        <v>2100</v>
      </c>
      <c r="O180" s="68">
        <v>0</v>
      </c>
      <c r="P180" s="84">
        <f t="shared" si="17"/>
        <v>2100</v>
      </c>
      <c r="Q180" s="84">
        <f t="shared" si="18"/>
        <v>2100</v>
      </c>
      <c r="R180" s="84">
        <f t="shared" si="19"/>
        <v>0</v>
      </c>
      <c r="S180" s="68">
        <f>T180+U180</f>
        <v>2100</v>
      </c>
      <c r="T180" s="68">
        <v>2100</v>
      </c>
      <c r="U180" s="68">
        <v>0</v>
      </c>
      <c r="V180" s="68">
        <f>W180+X180</f>
        <v>2100</v>
      </c>
      <c r="W180" s="68">
        <v>2100</v>
      </c>
      <c r="X180" s="68">
        <v>0</v>
      </c>
      <c r="Y180" s="188"/>
    </row>
    <row r="181" spans="1:25" ht="12">
      <c r="A181" s="41" t="s">
        <v>276</v>
      </c>
      <c r="B181" s="22" t="s">
        <v>261</v>
      </c>
      <c r="C181" s="22" t="s">
        <v>210</v>
      </c>
      <c r="D181" s="22" t="s">
        <v>204</v>
      </c>
      <c r="E181" s="46" t="s">
        <v>277</v>
      </c>
      <c r="F181" s="54"/>
      <c r="G181" s="68"/>
      <c r="H181" s="68"/>
      <c r="I181" s="68"/>
      <c r="J181" s="68"/>
      <c r="K181" s="68"/>
      <c r="L181" s="68"/>
      <c r="M181" s="68"/>
      <c r="N181" s="68"/>
      <c r="O181" s="68"/>
      <c r="P181" s="84">
        <f t="shared" si="17"/>
        <v>0</v>
      </c>
      <c r="Q181" s="84">
        <f t="shared" si="18"/>
        <v>0</v>
      </c>
      <c r="R181" s="84">
        <f t="shared" si="19"/>
        <v>0</v>
      </c>
      <c r="S181" s="68"/>
      <c r="T181" s="68"/>
      <c r="U181" s="68"/>
      <c r="V181" s="68"/>
      <c r="W181" s="68"/>
      <c r="X181" s="68"/>
      <c r="Y181" s="69"/>
    </row>
    <row r="182" spans="1:25" ht="22.5">
      <c r="A182" s="43"/>
      <c r="B182" s="44"/>
      <c r="C182" s="44"/>
      <c r="D182" s="45"/>
      <c r="E182" s="1" t="s">
        <v>480</v>
      </c>
      <c r="F182" s="54">
        <v>5113</v>
      </c>
      <c r="G182" s="68"/>
      <c r="H182" s="68"/>
      <c r="I182" s="68"/>
      <c r="J182" s="68"/>
      <c r="K182" s="68"/>
      <c r="L182" s="68"/>
      <c r="M182" s="68"/>
      <c r="N182" s="68"/>
      <c r="O182" s="68"/>
      <c r="P182" s="84">
        <f t="shared" si="17"/>
        <v>0</v>
      </c>
      <c r="Q182" s="84">
        <f t="shared" si="18"/>
        <v>0</v>
      </c>
      <c r="R182" s="84">
        <f t="shared" si="19"/>
        <v>0</v>
      </c>
      <c r="S182" s="67">
        <v>80000</v>
      </c>
      <c r="T182" s="67">
        <v>0</v>
      </c>
      <c r="U182" s="67">
        <v>80000</v>
      </c>
      <c r="V182" s="67">
        <v>80000</v>
      </c>
      <c r="W182" s="67">
        <v>0</v>
      </c>
      <c r="X182" s="67"/>
      <c r="Y182" s="69"/>
    </row>
    <row r="183" spans="1:25" ht="31.5">
      <c r="A183" s="41" t="s">
        <v>278</v>
      </c>
      <c r="B183" s="22" t="s">
        <v>261</v>
      </c>
      <c r="C183" s="22" t="s">
        <v>210</v>
      </c>
      <c r="D183" s="22" t="s">
        <v>223</v>
      </c>
      <c r="E183" s="46" t="s">
        <v>279</v>
      </c>
      <c r="F183" s="54"/>
      <c r="G183" s="68"/>
      <c r="H183" s="68"/>
      <c r="I183" s="68"/>
      <c r="J183" s="68"/>
      <c r="K183" s="68"/>
      <c r="L183" s="68"/>
      <c r="M183" s="68"/>
      <c r="N183" s="68"/>
      <c r="O183" s="68"/>
      <c r="P183" s="84">
        <f t="shared" si="17"/>
        <v>0</v>
      </c>
      <c r="Q183" s="84">
        <f t="shared" si="18"/>
        <v>0</v>
      </c>
      <c r="R183" s="84">
        <f t="shared" si="19"/>
        <v>0</v>
      </c>
      <c r="S183" s="68"/>
      <c r="T183" s="68"/>
      <c r="U183" s="68"/>
      <c r="V183" s="68"/>
      <c r="W183" s="68"/>
      <c r="X183" s="68"/>
      <c r="Y183" s="69"/>
    </row>
    <row r="184" spans="1:25" s="145" customFormat="1" ht="22.5">
      <c r="A184" s="39">
        <v>2860</v>
      </c>
      <c r="B184" s="27" t="s">
        <v>261</v>
      </c>
      <c r="C184" s="27">
        <v>6</v>
      </c>
      <c r="D184" s="23" t="s">
        <v>192</v>
      </c>
      <c r="E184" s="4" t="s">
        <v>425</v>
      </c>
      <c r="F184" s="55"/>
      <c r="G184" s="68">
        <v>53568.5</v>
      </c>
      <c r="H184" s="68">
        <v>2296.1</v>
      </c>
      <c r="I184" s="68">
        <v>51272.1</v>
      </c>
      <c r="J184" s="68">
        <v>3000</v>
      </c>
      <c r="K184" s="68">
        <v>3000</v>
      </c>
      <c r="L184" s="68">
        <v>0</v>
      </c>
      <c r="M184" s="68">
        <f>N184+O184</f>
        <v>0</v>
      </c>
      <c r="N184" s="67">
        <v>0</v>
      </c>
      <c r="O184" s="67">
        <v>0</v>
      </c>
      <c r="P184" s="84">
        <f t="shared" si="17"/>
        <v>-3000</v>
      </c>
      <c r="Q184" s="84">
        <f t="shared" si="18"/>
        <v>-3000</v>
      </c>
      <c r="R184" s="84">
        <f t="shared" si="19"/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9"/>
    </row>
    <row r="185" spans="1:25" ht="22.5">
      <c r="A185" s="43">
        <v>2861</v>
      </c>
      <c r="B185" s="44">
        <v>8</v>
      </c>
      <c r="C185" s="44">
        <v>6</v>
      </c>
      <c r="D185" s="22">
        <v>1</v>
      </c>
      <c r="E185" s="1" t="s">
        <v>425</v>
      </c>
      <c r="F185" s="54"/>
      <c r="G185" s="68">
        <v>53568.5</v>
      </c>
      <c r="H185" s="68">
        <v>2296.1</v>
      </c>
      <c r="I185" s="68">
        <v>51272.1</v>
      </c>
      <c r="J185" s="68">
        <v>3000</v>
      </c>
      <c r="K185" s="68">
        <v>3000</v>
      </c>
      <c r="L185" s="68">
        <v>0</v>
      </c>
      <c r="M185" s="68">
        <f>N185+O185</f>
        <v>0</v>
      </c>
      <c r="N185" s="67">
        <v>0</v>
      </c>
      <c r="O185" s="67">
        <v>0</v>
      </c>
      <c r="P185" s="84">
        <f t="shared" si="17"/>
        <v>-3000</v>
      </c>
      <c r="Q185" s="84">
        <f t="shared" si="18"/>
        <v>-3000</v>
      </c>
      <c r="R185" s="84">
        <f t="shared" si="19"/>
        <v>0</v>
      </c>
      <c r="S185" s="67">
        <v>0</v>
      </c>
      <c r="T185" s="67">
        <v>0</v>
      </c>
      <c r="U185" s="67">
        <v>0</v>
      </c>
      <c r="V185" s="67">
        <v>0</v>
      </c>
      <c r="W185" s="67">
        <v>0</v>
      </c>
      <c r="X185" s="67">
        <v>0</v>
      </c>
      <c r="Y185" s="69"/>
    </row>
    <row r="186" spans="1:25" ht="12">
      <c r="A186" s="41" t="s">
        <v>280</v>
      </c>
      <c r="B186" s="22" t="s">
        <v>261</v>
      </c>
      <c r="C186" s="22" t="s">
        <v>217</v>
      </c>
      <c r="D186" s="22" t="s">
        <v>195</v>
      </c>
      <c r="E186" s="46"/>
      <c r="F186" s="54"/>
      <c r="G186" s="68">
        <v>53568.5</v>
      </c>
      <c r="H186" s="68">
        <v>2296.1</v>
      </c>
      <c r="I186" s="68">
        <v>51272.1</v>
      </c>
      <c r="J186" s="68"/>
      <c r="K186" s="68"/>
      <c r="L186" s="68"/>
      <c r="M186" s="68"/>
      <c r="N186" s="68"/>
      <c r="O186" s="68"/>
      <c r="P186" s="84">
        <f t="shared" si="17"/>
        <v>0</v>
      </c>
      <c r="Q186" s="84">
        <f t="shared" si="18"/>
        <v>0</v>
      </c>
      <c r="R186" s="84">
        <f t="shared" si="19"/>
        <v>0</v>
      </c>
      <c r="S186" s="68"/>
      <c r="T186" s="68"/>
      <c r="U186" s="68"/>
      <c r="V186" s="68"/>
      <c r="W186" s="68"/>
      <c r="X186" s="68"/>
      <c r="Y186" s="69"/>
    </row>
    <row r="187" spans="1:25" ht="12">
      <c r="A187" s="43"/>
      <c r="B187" s="44"/>
      <c r="C187" s="44"/>
      <c r="D187" s="45"/>
      <c r="E187" s="46"/>
      <c r="F187" s="54"/>
      <c r="G187" s="68">
        <v>53568.5</v>
      </c>
      <c r="H187" s="68">
        <v>2296.1</v>
      </c>
      <c r="I187" s="68">
        <v>51272.1</v>
      </c>
      <c r="J187" s="68"/>
      <c r="K187" s="68"/>
      <c r="L187" s="68"/>
      <c r="M187" s="68"/>
      <c r="N187" s="68"/>
      <c r="O187" s="68"/>
      <c r="P187" s="84">
        <f t="shared" si="17"/>
        <v>0</v>
      </c>
      <c r="Q187" s="84">
        <f t="shared" si="18"/>
        <v>0</v>
      </c>
      <c r="R187" s="84">
        <f t="shared" si="19"/>
        <v>0</v>
      </c>
      <c r="S187" s="68"/>
      <c r="T187" s="68"/>
      <c r="U187" s="68"/>
      <c r="V187" s="68"/>
      <c r="W187" s="68"/>
      <c r="X187" s="68"/>
      <c r="Y187" s="69"/>
    </row>
    <row r="188" spans="1:25" ht="12">
      <c r="A188" s="41"/>
      <c r="B188" s="22"/>
      <c r="C188" s="22"/>
      <c r="D188" s="22"/>
      <c r="E188" s="1" t="s">
        <v>418</v>
      </c>
      <c r="F188" s="19" t="s">
        <v>335</v>
      </c>
      <c r="G188" s="68">
        <v>1879</v>
      </c>
      <c r="H188" s="68">
        <v>1879</v>
      </c>
      <c r="I188" s="68">
        <v>0</v>
      </c>
      <c r="J188" s="68">
        <v>2000</v>
      </c>
      <c r="K188" s="68">
        <v>2000</v>
      </c>
      <c r="L188" s="68">
        <v>0</v>
      </c>
      <c r="M188" s="67"/>
      <c r="N188" s="67"/>
      <c r="O188" s="67">
        <v>0</v>
      </c>
      <c r="P188" s="84">
        <f t="shared" si="17"/>
        <v>-2000</v>
      </c>
      <c r="Q188" s="84">
        <f t="shared" si="18"/>
        <v>-2000</v>
      </c>
      <c r="R188" s="84">
        <f t="shared" si="19"/>
        <v>0</v>
      </c>
      <c r="S188" s="67"/>
      <c r="T188" s="67"/>
      <c r="U188" s="67">
        <v>0</v>
      </c>
      <c r="V188" s="67"/>
      <c r="W188" s="67"/>
      <c r="X188" s="67">
        <v>0</v>
      </c>
      <c r="Y188" s="69"/>
    </row>
    <row r="189" spans="1:25" ht="22.5">
      <c r="A189" s="43"/>
      <c r="B189" s="44"/>
      <c r="C189" s="44"/>
      <c r="D189" s="45"/>
      <c r="E189" s="1" t="s">
        <v>426</v>
      </c>
      <c r="F189" s="19" t="s">
        <v>427</v>
      </c>
      <c r="G189" s="68">
        <v>342</v>
      </c>
      <c r="H189" s="68">
        <v>342</v>
      </c>
      <c r="I189" s="68">
        <v>0</v>
      </c>
      <c r="J189" s="68">
        <v>1000</v>
      </c>
      <c r="K189" s="68">
        <v>1000</v>
      </c>
      <c r="L189" s="68">
        <v>0</v>
      </c>
      <c r="M189" s="68">
        <f>N189+O189</f>
        <v>0</v>
      </c>
      <c r="N189" s="67">
        <v>0</v>
      </c>
      <c r="O189" s="67">
        <v>0</v>
      </c>
      <c r="P189" s="84">
        <f t="shared" si="17"/>
        <v>-1000</v>
      </c>
      <c r="Q189" s="84">
        <f t="shared" si="18"/>
        <v>-1000</v>
      </c>
      <c r="R189" s="84">
        <f t="shared" si="19"/>
        <v>0</v>
      </c>
      <c r="S189" s="67">
        <v>0</v>
      </c>
      <c r="T189" s="67">
        <v>0</v>
      </c>
      <c r="U189" s="67">
        <v>0</v>
      </c>
      <c r="V189" s="67">
        <v>0</v>
      </c>
      <c r="W189" s="67">
        <v>0</v>
      </c>
      <c r="X189" s="67">
        <v>0</v>
      </c>
      <c r="Y189" s="69"/>
    </row>
    <row r="190" spans="1:25" s="145" customFormat="1" ht="22.5">
      <c r="A190" s="39"/>
      <c r="B190" s="27"/>
      <c r="C190" s="27"/>
      <c r="D190" s="23"/>
      <c r="E190" s="1" t="s">
        <v>422</v>
      </c>
      <c r="F190" s="19" t="s">
        <v>341</v>
      </c>
      <c r="G190" s="68">
        <v>51272.1</v>
      </c>
      <c r="H190" s="68">
        <v>0</v>
      </c>
      <c r="I190" s="68">
        <v>51272.1</v>
      </c>
      <c r="J190" s="68"/>
      <c r="K190" s="68"/>
      <c r="L190" s="68"/>
      <c r="M190" s="68">
        <f>N190+O190</f>
        <v>0</v>
      </c>
      <c r="N190" s="67">
        <v>0</v>
      </c>
      <c r="O190" s="67">
        <v>0</v>
      </c>
      <c r="P190" s="84">
        <f t="shared" si="17"/>
        <v>0</v>
      </c>
      <c r="Q190" s="84">
        <f t="shared" si="18"/>
        <v>0</v>
      </c>
      <c r="R190" s="84">
        <f t="shared" si="19"/>
        <v>0</v>
      </c>
      <c r="S190" s="67">
        <v>0</v>
      </c>
      <c r="T190" s="67">
        <v>0</v>
      </c>
      <c r="U190" s="67">
        <v>0</v>
      </c>
      <c r="V190" s="67">
        <v>0</v>
      </c>
      <c r="W190" s="67">
        <v>0</v>
      </c>
      <c r="X190" s="67">
        <v>0</v>
      </c>
      <c r="Y190" s="69"/>
    </row>
    <row r="191" spans="1:25" s="145" customFormat="1" ht="12">
      <c r="A191" s="134" t="s">
        <v>281</v>
      </c>
      <c r="B191" s="25" t="s">
        <v>282</v>
      </c>
      <c r="C191" s="25" t="s">
        <v>192</v>
      </c>
      <c r="D191" s="101" t="s">
        <v>192</v>
      </c>
      <c r="E191" s="48" t="s">
        <v>283</v>
      </c>
      <c r="F191" s="55"/>
      <c r="G191" s="104">
        <v>248963.2</v>
      </c>
      <c r="H191" s="104">
        <v>238998.2</v>
      </c>
      <c r="I191" s="104">
        <v>9965</v>
      </c>
      <c r="J191" s="104">
        <v>523598.2</v>
      </c>
      <c r="K191" s="104">
        <f>K193+K209</f>
        <v>300373.7</v>
      </c>
      <c r="L191" s="104">
        <v>223224.5</v>
      </c>
      <c r="M191" s="127">
        <f>N191+O191</f>
        <v>325950</v>
      </c>
      <c r="N191" s="133">
        <v>325950</v>
      </c>
      <c r="O191" s="133">
        <v>0</v>
      </c>
      <c r="P191" s="107">
        <f t="shared" si="17"/>
        <v>-197648.2</v>
      </c>
      <c r="Q191" s="107">
        <f t="shared" si="18"/>
        <v>25576.29999999999</v>
      </c>
      <c r="R191" s="107">
        <f t="shared" si="19"/>
        <v>-223224.5</v>
      </c>
      <c r="S191" s="133">
        <f>T191+U191</f>
        <v>328700</v>
      </c>
      <c r="T191" s="133">
        <f>T193+T203+T209</f>
        <v>328700</v>
      </c>
      <c r="U191" s="133">
        <v>0</v>
      </c>
      <c r="V191" s="133">
        <f>W191+X191</f>
        <v>328700</v>
      </c>
      <c r="W191" s="133">
        <v>328700</v>
      </c>
      <c r="X191" s="133">
        <v>0</v>
      </c>
      <c r="Y191" s="69"/>
    </row>
    <row r="192" spans="1:25" ht="12">
      <c r="A192" s="43"/>
      <c r="B192" s="44"/>
      <c r="C192" s="44"/>
      <c r="D192" s="45"/>
      <c r="E192" s="46" t="s">
        <v>5</v>
      </c>
      <c r="F192" s="54"/>
      <c r="G192" s="68"/>
      <c r="H192" s="68"/>
      <c r="I192" s="68"/>
      <c r="J192" s="68"/>
      <c r="K192" s="68"/>
      <c r="L192" s="68"/>
      <c r="M192" s="68"/>
      <c r="N192" s="68"/>
      <c r="O192" s="68"/>
      <c r="P192" s="84">
        <f t="shared" si="17"/>
        <v>0</v>
      </c>
      <c r="Q192" s="84">
        <f t="shared" si="18"/>
        <v>0</v>
      </c>
      <c r="R192" s="84">
        <f t="shared" si="19"/>
        <v>0</v>
      </c>
      <c r="S192" s="68"/>
      <c r="T192" s="68"/>
      <c r="U192" s="68"/>
      <c r="V192" s="68"/>
      <c r="W192" s="68"/>
      <c r="X192" s="68"/>
      <c r="Y192" s="69"/>
    </row>
    <row r="193" spans="1:25" s="145" customFormat="1" ht="21">
      <c r="A193" s="39" t="s">
        <v>284</v>
      </c>
      <c r="B193" s="27" t="s">
        <v>282</v>
      </c>
      <c r="C193" s="27" t="s">
        <v>195</v>
      </c>
      <c r="D193" s="23" t="s">
        <v>192</v>
      </c>
      <c r="E193" s="48" t="s">
        <v>285</v>
      </c>
      <c r="F193" s="55"/>
      <c r="G193" s="68">
        <v>175693.2</v>
      </c>
      <c r="H193" s="68">
        <v>165728.2</v>
      </c>
      <c r="I193" s="68">
        <v>9965</v>
      </c>
      <c r="J193" s="68">
        <v>442310.2</v>
      </c>
      <c r="K193" s="68">
        <v>219085.7</v>
      </c>
      <c r="L193" s="68">
        <v>223224.5</v>
      </c>
      <c r="M193" s="68">
        <f>N193+O193</f>
        <v>245350</v>
      </c>
      <c r="N193" s="67">
        <f>N195</f>
        <v>245350</v>
      </c>
      <c r="O193" s="67">
        <v>0</v>
      </c>
      <c r="P193" s="84">
        <f t="shared" si="17"/>
        <v>-196960.2</v>
      </c>
      <c r="Q193" s="84">
        <f t="shared" si="18"/>
        <v>26264.29999999999</v>
      </c>
      <c r="R193" s="84">
        <f t="shared" si="19"/>
        <v>-223224.5</v>
      </c>
      <c r="S193" s="67">
        <f>T193+U193</f>
        <v>247400</v>
      </c>
      <c r="T193" s="67">
        <f>T195+T201</f>
        <v>247400</v>
      </c>
      <c r="U193" s="67">
        <v>0</v>
      </c>
      <c r="V193" s="67">
        <v>228168.4</v>
      </c>
      <c r="W193" s="67">
        <v>228168.4</v>
      </c>
      <c r="X193" s="67">
        <v>0</v>
      </c>
      <c r="Y193" s="186" t="s">
        <v>518</v>
      </c>
    </row>
    <row r="194" spans="1:25" ht="12">
      <c r="A194" s="43"/>
      <c r="B194" s="44"/>
      <c r="C194" s="44"/>
      <c r="D194" s="45"/>
      <c r="E194" s="46" t="s">
        <v>197</v>
      </c>
      <c r="F194" s="54"/>
      <c r="G194" s="68"/>
      <c r="H194" s="68"/>
      <c r="I194" s="68"/>
      <c r="J194" s="68"/>
      <c r="K194" s="68"/>
      <c r="L194" s="68"/>
      <c r="M194" s="68"/>
      <c r="N194" s="68"/>
      <c r="O194" s="68"/>
      <c r="P194" s="84">
        <f t="shared" si="17"/>
        <v>0</v>
      </c>
      <c r="Q194" s="84">
        <f t="shared" si="18"/>
        <v>0</v>
      </c>
      <c r="R194" s="84">
        <f t="shared" si="19"/>
        <v>0</v>
      </c>
      <c r="S194" s="68"/>
      <c r="T194" s="68"/>
      <c r="U194" s="68"/>
      <c r="V194" s="68"/>
      <c r="W194" s="68"/>
      <c r="X194" s="68"/>
      <c r="Y194" s="187"/>
    </row>
    <row r="195" spans="1:25" ht="12">
      <c r="A195" s="41" t="s">
        <v>286</v>
      </c>
      <c r="B195" s="22" t="s">
        <v>282</v>
      </c>
      <c r="C195" s="22" t="s">
        <v>195</v>
      </c>
      <c r="D195" s="22" t="s">
        <v>195</v>
      </c>
      <c r="E195" s="46" t="s">
        <v>287</v>
      </c>
      <c r="F195" s="54"/>
      <c r="G195" s="68">
        <v>175693.2</v>
      </c>
      <c r="H195" s="68">
        <v>165728.2</v>
      </c>
      <c r="I195" s="68">
        <v>9965</v>
      </c>
      <c r="J195" s="68">
        <v>442310.2</v>
      </c>
      <c r="K195" s="68">
        <v>219085.7</v>
      </c>
      <c r="L195" s="68">
        <v>223224.5</v>
      </c>
      <c r="M195" s="68">
        <f>N195+O195</f>
        <v>245350</v>
      </c>
      <c r="N195" s="67">
        <f>N197+N198+N199</f>
        <v>245350</v>
      </c>
      <c r="O195" s="67">
        <v>0</v>
      </c>
      <c r="P195" s="84">
        <f t="shared" si="17"/>
        <v>-196960.2</v>
      </c>
      <c r="Q195" s="84">
        <f t="shared" si="18"/>
        <v>26264.29999999999</v>
      </c>
      <c r="R195" s="84">
        <f t="shared" si="19"/>
        <v>-223224.5</v>
      </c>
      <c r="S195" s="67">
        <f>T195+U195</f>
        <v>247400</v>
      </c>
      <c r="T195" s="67">
        <f>T197+T198+T199</f>
        <v>247400</v>
      </c>
      <c r="U195" s="67">
        <v>0</v>
      </c>
      <c r="V195" s="67">
        <f>W195+X195</f>
        <v>247400</v>
      </c>
      <c r="W195" s="67">
        <f>W197+W198+W199</f>
        <v>247400</v>
      </c>
      <c r="X195" s="67">
        <v>0</v>
      </c>
      <c r="Y195" s="187"/>
    </row>
    <row r="196" spans="1:25" ht="12">
      <c r="A196" s="43"/>
      <c r="B196" s="44"/>
      <c r="C196" s="44"/>
      <c r="D196" s="45"/>
      <c r="E196" s="46" t="s">
        <v>5</v>
      </c>
      <c r="F196" s="54"/>
      <c r="G196" s="68"/>
      <c r="H196" s="68"/>
      <c r="I196" s="68"/>
      <c r="J196" s="68"/>
      <c r="K196" s="68"/>
      <c r="L196" s="68"/>
      <c r="M196" s="68"/>
      <c r="N196" s="68"/>
      <c r="O196" s="68"/>
      <c r="P196" s="84">
        <f t="shared" si="17"/>
        <v>0</v>
      </c>
      <c r="Q196" s="84">
        <f t="shared" si="18"/>
        <v>0</v>
      </c>
      <c r="R196" s="84">
        <f t="shared" si="19"/>
        <v>0</v>
      </c>
      <c r="S196" s="68"/>
      <c r="T196" s="68"/>
      <c r="U196" s="68"/>
      <c r="V196" s="68"/>
      <c r="W196" s="68"/>
      <c r="X196" s="68"/>
      <c r="Y196" s="187"/>
    </row>
    <row r="197" spans="1:25" ht="12">
      <c r="A197" s="43"/>
      <c r="B197" s="44"/>
      <c r="C197" s="44"/>
      <c r="D197" s="45"/>
      <c r="E197" s="1" t="s">
        <v>421</v>
      </c>
      <c r="F197" s="2">
        <v>4269</v>
      </c>
      <c r="G197" s="68"/>
      <c r="H197" s="68"/>
      <c r="I197" s="68"/>
      <c r="J197" s="68"/>
      <c r="K197" s="68"/>
      <c r="L197" s="68"/>
      <c r="M197" s="68">
        <f>N197+O197</f>
        <v>1000</v>
      </c>
      <c r="N197" s="68">
        <v>1000</v>
      </c>
      <c r="O197" s="68">
        <v>0</v>
      </c>
      <c r="P197" s="84">
        <f t="shared" si="17"/>
        <v>1000</v>
      </c>
      <c r="Q197" s="84">
        <f t="shared" si="18"/>
        <v>1000</v>
      </c>
      <c r="R197" s="84">
        <f t="shared" si="19"/>
        <v>0</v>
      </c>
      <c r="S197" s="68">
        <v>1000</v>
      </c>
      <c r="T197" s="68">
        <v>1000</v>
      </c>
      <c r="U197" s="68">
        <v>0</v>
      </c>
      <c r="V197" s="68">
        <v>1000</v>
      </c>
      <c r="W197" s="68">
        <v>1000</v>
      </c>
      <c r="X197" s="68">
        <v>0</v>
      </c>
      <c r="Y197" s="187"/>
    </row>
    <row r="198" spans="1:25" s="145" customFormat="1" ht="31.5">
      <c r="A198" s="39"/>
      <c r="B198" s="27"/>
      <c r="C198" s="27"/>
      <c r="D198" s="23"/>
      <c r="E198" s="46" t="s">
        <v>336</v>
      </c>
      <c r="F198" s="54">
        <v>4511</v>
      </c>
      <c r="G198" s="68">
        <v>165411.8</v>
      </c>
      <c r="H198" s="68">
        <v>165411.8</v>
      </c>
      <c r="I198" s="68">
        <v>0</v>
      </c>
      <c r="J198" s="68">
        <v>218685.7</v>
      </c>
      <c r="K198" s="68">
        <v>218685.7</v>
      </c>
      <c r="L198" s="68">
        <v>0</v>
      </c>
      <c r="M198" s="68">
        <f>N198+O198</f>
        <v>244000</v>
      </c>
      <c r="N198" s="67">
        <f>139000+105000</f>
        <v>244000</v>
      </c>
      <c r="O198" s="67">
        <v>0</v>
      </c>
      <c r="P198" s="84">
        <f t="shared" si="17"/>
        <v>25314.29999999999</v>
      </c>
      <c r="Q198" s="84">
        <f t="shared" si="18"/>
        <v>25314.29999999999</v>
      </c>
      <c r="R198" s="84">
        <f t="shared" si="19"/>
        <v>0</v>
      </c>
      <c r="S198" s="67">
        <f>T198+U198</f>
        <v>246000</v>
      </c>
      <c r="T198" s="67">
        <f>140000+106000</f>
        <v>246000</v>
      </c>
      <c r="U198" s="67">
        <v>0</v>
      </c>
      <c r="V198" s="67">
        <f>W198+X198</f>
        <v>246000</v>
      </c>
      <c r="W198" s="67">
        <f>140000+106000</f>
        <v>246000</v>
      </c>
      <c r="X198" s="67">
        <v>0</v>
      </c>
      <c r="Y198" s="187"/>
    </row>
    <row r="199" spans="1:25" ht="33.75">
      <c r="A199" s="43"/>
      <c r="B199" s="44"/>
      <c r="C199" s="44"/>
      <c r="D199" s="45"/>
      <c r="E199" s="1" t="s">
        <v>428</v>
      </c>
      <c r="F199" s="19" t="s">
        <v>338</v>
      </c>
      <c r="G199" s="68">
        <v>316.4</v>
      </c>
      <c r="H199" s="68">
        <v>316.4</v>
      </c>
      <c r="I199" s="68">
        <v>0</v>
      </c>
      <c r="J199" s="68"/>
      <c r="K199" s="68"/>
      <c r="L199" s="68"/>
      <c r="M199" s="68">
        <f>N199+O199</f>
        <v>350</v>
      </c>
      <c r="N199" s="68">
        <v>350</v>
      </c>
      <c r="O199" s="68">
        <v>0</v>
      </c>
      <c r="P199" s="84">
        <f t="shared" si="17"/>
        <v>350</v>
      </c>
      <c r="Q199" s="84">
        <f t="shared" si="18"/>
        <v>350</v>
      </c>
      <c r="R199" s="84">
        <f t="shared" si="19"/>
        <v>0</v>
      </c>
      <c r="S199" s="68">
        <v>400</v>
      </c>
      <c r="T199" s="68">
        <v>400</v>
      </c>
      <c r="U199" s="68"/>
      <c r="V199" s="68">
        <v>400</v>
      </c>
      <c r="W199" s="68">
        <v>400</v>
      </c>
      <c r="X199" s="68"/>
      <c r="Y199" s="187"/>
    </row>
    <row r="200" spans="1:25" ht="22.5">
      <c r="A200" s="43"/>
      <c r="B200" s="44"/>
      <c r="C200" s="44"/>
      <c r="D200" s="45"/>
      <c r="E200" s="1" t="s">
        <v>422</v>
      </c>
      <c r="F200" s="19" t="s">
        <v>341</v>
      </c>
      <c r="G200" s="68">
        <v>7475</v>
      </c>
      <c r="H200" s="68">
        <v>0</v>
      </c>
      <c r="I200" s="68">
        <v>7475</v>
      </c>
      <c r="J200" s="68">
        <v>223224.5</v>
      </c>
      <c r="K200" s="68">
        <v>0</v>
      </c>
      <c r="L200" s="68">
        <v>223224.5</v>
      </c>
      <c r="M200" s="68"/>
      <c r="N200" s="68"/>
      <c r="O200" s="68"/>
      <c r="P200" s="84">
        <f t="shared" si="17"/>
        <v>-223224.5</v>
      </c>
      <c r="Q200" s="84">
        <f t="shared" si="18"/>
        <v>0</v>
      </c>
      <c r="R200" s="84">
        <f t="shared" si="19"/>
        <v>-223224.5</v>
      </c>
      <c r="S200" s="68"/>
      <c r="T200" s="68"/>
      <c r="U200" s="68"/>
      <c r="V200" s="68"/>
      <c r="W200" s="68"/>
      <c r="X200" s="68"/>
      <c r="Y200" s="188"/>
    </row>
    <row r="201" spans="1:25" ht="12">
      <c r="A201" s="41" t="s">
        <v>288</v>
      </c>
      <c r="B201" s="22" t="s">
        <v>282</v>
      </c>
      <c r="C201" s="22" t="s">
        <v>195</v>
      </c>
      <c r="D201" s="22" t="s">
        <v>210</v>
      </c>
      <c r="E201" s="46" t="s">
        <v>289</v>
      </c>
      <c r="F201" s="54"/>
      <c r="G201" s="68"/>
      <c r="H201" s="68"/>
      <c r="I201" s="68"/>
      <c r="J201" s="68"/>
      <c r="K201" s="68"/>
      <c r="L201" s="68"/>
      <c r="M201" s="68"/>
      <c r="N201" s="68"/>
      <c r="O201" s="68"/>
      <c r="P201" s="84">
        <f t="shared" si="17"/>
        <v>0</v>
      </c>
      <c r="Q201" s="84">
        <f t="shared" si="18"/>
        <v>0</v>
      </c>
      <c r="R201" s="84">
        <f t="shared" si="19"/>
        <v>0</v>
      </c>
      <c r="S201" s="68"/>
      <c r="T201" s="68"/>
      <c r="U201" s="68"/>
      <c r="V201" s="68"/>
      <c r="W201" s="68"/>
      <c r="X201" s="68"/>
      <c r="Y201" s="69"/>
    </row>
    <row r="202" spans="1:25" ht="12">
      <c r="A202" s="43"/>
      <c r="B202" s="44"/>
      <c r="C202" s="44"/>
      <c r="D202" s="45"/>
      <c r="E202" s="46" t="s">
        <v>5</v>
      </c>
      <c r="F202" s="54"/>
      <c r="G202" s="68"/>
      <c r="H202" s="68"/>
      <c r="I202" s="68"/>
      <c r="J202" s="68"/>
      <c r="K202" s="68"/>
      <c r="L202" s="68"/>
      <c r="M202" s="68"/>
      <c r="N202" s="68"/>
      <c r="O202" s="68"/>
      <c r="P202" s="84">
        <f t="shared" si="17"/>
        <v>0</v>
      </c>
      <c r="Q202" s="84">
        <f t="shared" si="18"/>
        <v>0</v>
      </c>
      <c r="R202" s="84">
        <f t="shared" si="19"/>
        <v>0</v>
      </c>
      <c r="S202" s="68"/>
      <c r="T202" s="68"/>
      <c r="U202" s="68"/>
      <c r="V202" s="68"/>
      <c r="W202" s="68"/>
      <c r="X202" s="68"/>
      <c r="Y202" s="69"/>
    </row>
    <row r="203" spans="1:25" s="145" customFormat="1" ht="12">
      <c r="A203" s="39" t="s">
        <v>290</v>
      </c>
      <c r="B203" s="27" t="s">
        <v>282</v>
      </c>
      <c r="C203" s="27" t="s">
        <v>210</v>
      </c>
      <c r="D203" s="23" t="s">
        <v>192</v>
      </c>
      <c r="E203" s="48" t="s">
        <v>291</v>
      </c>
      <c r="F203" s="55"/>
      <c r="G203" s="68"/>
      <c r="H203" s="68"/>
      <c r="I203" s="68"/>
      <c r="J203" s="68"/>
      <c r="K203" s="68"/>
      <c r="L203" s="68"/>
      <c r="M203" s="68">
        <f>N203+O203</f>
        <v>300</v>
      </c>
      <c r="N203" s="68">
        <v>300</v>
      </c>
      <c r="O203" s="68">
        <v>0</v>
      </c>
      <c r="P203" s="84">
        <f t="shared" si="17"/>
        <v>300</v>
      </c>
      <c r="Q203" s="84">
        <f t="shared" si="18"/>
        <v>300</v>
      </c>
      <c r="R203" s="84">
        <f t="shared" si="19"/>
        <v>0</v>
      </c>
      <c r="S203" s="68">
        <f>T203+U203</f>
        <v>300</v>
      </c>
      <c r="T203" s="68">
        <v>300</v>
      </c>
      <c r="U203" s="68">
        <v>0</v>
      </c>
      <c r="V203" s="68">
        <f>W203+X203</f>
        <v>300</v>
      </c>
      <c r="W203" s="68">
        <v>300</v>
      </c>
      <c r="X203" s="68">
        <v>0</v>
      </c>
      <c r="Y203" s="186" t="s">
        <v>522</v>
      </c>
    </row>
    <row r="204" spans="1:25" ht="12">
      <c r="A204" s="43"/>
      <c r="B204" s="44"/>
      <c r="C204" s="44"/>
      <c r="D204" s="45"/>
      <c r="E204" s="46" t="s">
        <v>197</v>
      </c>
      <c r="F204" s="54"/>
      <c r="G204" s="68"/>
      <c r="H204" s="68"/>
      <c r="I204" s="68"/>
      <c r="J204" s="68"/>
      <c r="K204" s="68"/>
      <c r="L204" s="68"/>
      <c r="M204" s="68"/>
      <c r="N204" s="68"/>
      <c r="O204" s="68"/>
      <c r="P204" s="84">
        <f t="shared" si="17"/>
        <v>0</v>
      </c>
      <c r="Q204" s="84">
        <f t="shared" si="18"/>
        <v>0</v>
      </c>
      <c r="R204" s="84">
        <f t="shared" si="19"/>
        <v>0</v>
      </c>
      <c r="S204" s="68"/>
      <c r="T204" s="68"/>
      <c r="U204" s="68"/>
      <c r="V204" s="68"/>
      <c r="W204" s="68"/>
      <c r="X204" s="68"/>
      <c r="Y204" s="187"/>
    </row>
    <row r="205" spans="1:25" ht="12">
      <c r="A205" s="41" t="s">
        <v>292</v>
      </c>
      <c r="B205" s="22" t="s">
        <v>282</v>
      </c>
      <c r="C205" s="22" t="s">
        <v>210</v>
      </c>
      <c r="D205" s="22" t="s">
        <v>195</v>
      </c>
      <c r="E205" s="46" t="s">
        <v>293</v>
      </c>
      <c r="F205" s="54"/>
      <c r="G205" s="68"/>
      <c r="H205" s="68"/>
      <c r="I205" s="68"/>
      <c r="J205" s="68"/>
      <c r="K205" s="68"/>
      <c r="L205" s="68"/>
      <c r="M205" s="68"/>
      <c r="N205" s="68"/>
      <c r="O205" s="68"/>
      <c r="P205" s="84">
        <f t="shared" si="17"/>
        <v>0</v>
      </c>
      <c r="Q205" s="84">
        <f t="shared" si="18"/>
        <v>0</v>
      </c>
      <c r="R205" s="84">
        <f t="shared" si="19"/>
        <v>0</v>
      </c>
      <c r="S205" s="68"/>
      <c r="T205" s="68"/>
      <c r="U205" s="68"/>
      <c r="V205" s="68"/>
      <c r="W205" s="68"/>
      <c r="X205" s="68"/>
      <c r="Y205" s="187"/>
    </row>
    <row r="206" spans="1:25" ht="22.5">
      <c r="A206" s="43"/>
      <c r="B206" s="44"/>
      <c r="C206" s="44"/>
      <c r="D206" s="45"/>
      <c r="E206" s="1" t="s">
        <v>426</v>
      </c>
      <c r="F206" s="19" t="s">
        <v>427</v>
      </c>
      <c r="G206" s="68"/>
      <c r="H206" s="68"/>
      <c r="I206" s="68"/>
      <c r="J206" s="68"/>
      <c r="K206" s="68"/>
      <c r="L206" s="68"/>
      <c r="M206" s="68">
        <f>N206+O206</f>
        <v>300</v>
      </c>
      <c r="N206" s="68">
        <v>300</v>
      </c>
      <c r="O206" s="68">
        <v>0</v>
      </c>
      <c r="P206" s="84">
        <f t="shared" si="17"/>
        <v>300</v>
      </c>
      <c r="Q206" s="84">
        <f t="shared" si="18"/>
        <v>300</v>
      </c>
      <c r="R206" s="84">
        <f t="shared" si="19"/>
        <v>0</v>
      </c>
      <c r="S206" s="68">
        <f>T206+U206</f>
        <v>300</v>
      </c>
      <c r="T206" s="68">
        <v>300</v>
      </c>
      <c r="U206" s="68">
        <v>0</v>
      </c>
      <c r="V206" s="68">
        <f>W206+X206</f>
        <v>300</v>
      </c>
      <c r="W206" s="68">
        <v>300</v>
      </c>
      <c r="X206" s="68">
        <v>0</v>
      </c>
      <c r="Y206" s="188"/>
    </row>
    <row r="207" spans="1:25" ht="21">
      <c r="A207" s="41" t="s">
        <v>294</v>
      </c>
      <c r="B207" s="22" t="s">
        <v>282</v>
      </c>
      <c r="C207" s="22" t="s">
        <v>210</v>
      </c>
      <c r="D207" s="22" t="s">
        <v>210</v>
      </c>
      <c r="E207" s="46" t="s">
        <v>295</v>
      </c>
      <c r="F207" s="54"/>
      <c r="G207" s="68"/>
      <c r="H207" s="68"/>
      <c r="I207" s="68"/>
      <c r="J207" s="68"/>
      <c r="K207" s="68"/>
      <c r="L207" s="68"/>
      <c r="M207" s="68"/>
      <c r="N207" s="68"/>
      <c r="O207" s="68"/>
      <c r="P207" s="84">
        <f t="shared" si="17"/>
        <v>0</v>
      </c>
      <c r="Q207" s="84">
        <f t="shared" si="18"/>
        <v>0</v>
      </c>
      <c r="R207" s="84">
        <f t="shared" si="19"/>
        <v>0</v>
      </c>
      <c r="S207" s="68"/>
      <c r="T207" s="68"/>
      <c r="U207" s="68"/>
      <c r="V207" s="68"/>
      <c r="W207" s="68"/>
      <c r="X207" s="68"/>
      <c r="Y207" s="69"/>
    </row>
    <row r="208" spans="1:25" ht="12">
      <c r="A208" s="43"/>
      <c r="B208" s="44"/>
      <c r="C208" s="44"/>
      <c r="D208" s="45"/>
      <c r="E208" s="46" t="s">
        <v>5</v>
      </c>
      <c r="F208" s="54"/>
      <c r="G208" s="68"/>
      <c r="H208" s="68"/>
      <c r="I208" s="68"/>
      <c r="J208" s="68"/>
      <c r="K208" s="68"/>
      <c r="L208" s="68"/>
      <c r="M208" s="68"/>
      <c r="N208" s="68"/>
      <c r="O208" s="68"/>
      <c r="P208" s="84">
        <f t="shared" si="17"/>
        <v>0</v>
      </c>
      <c r="Q208" s="84">
        <f t="shared" si="18"/>
        <v>0</v>
      </c>
      <c r="R208" s="84">
        <f t="shared" si="19"/>
        <v>0</v>
      </c>
      <c r="S208" s="68"/>
      <c r="T208" s="68"/>
      <c r="U208" s="68"/>
      <c r="V208" s="68"/>
      <c r="W208" s="68"/>
      <c r="X208" s="68"/>
      <c r="Y208" s="69"/>
    </row>
    <row r="209" spans="1:25" s="145" customFormat="1" ht="21">
      <c r="A209" s="39" t="s">
        <v>296</v>
      </c>
      <c r="B209" s="27" t="s">
        <v>282</v>
      </c>
      <c r="C209" s="27" t="s">
        <v>204</v>
      </c>
      <c r="D209" s="23" t="s">
        <v>192</v>
      </c>
      <c r="E209" s="48" t="s">
        <v>297</v>
      </c>
      <c r="F209" s="55"/>
      <c r="G209" s="68">
        <v>73270</v>
      </c>
      <c r="H209" s="68">
        <v>73270</v>
      </c>
      <c r="I209" s="68">
        <v>0</v>
      </c>
      <c r="J209" s="68">
        <v>81288</v>
      </c>
      <c r="K209" s="68">
        <v>81288</v>
      </c>
      <c r="L209" s="68">
        <v>0</v>
      </c>
      <c r="M209" s="68">
        <f>N209+O209</f>
        <v>81288</v>
      </c>
      <c r="N209" s="68">
        <v>81288</v>
      </c>
      <c r="O209" s="67">
        <v>0</v>
      </c>
      <c r="P209" s="84">
        <f t="shared" si="17"/>
        <v>0</v>
      </c>
      <c r="Q209" s="84">
        <f t="shared" si="18"/>
        <v>0</v>
      </c>
      <c r="R209" s="84">
        <f t="shared" si="19"/>
        <v>0</v>
      </c>
      <c r="S209" s="68">
        <f>T209+U209</f>
        <v>81000</v>
      </c>
      <c r="T209" s="68">
        <f>T211</f>
        <v>81000</v>
      </c>
      <c r="U209" s="67">
        <v>0</v>
      </c>
      <c r="V209" s="68">
        <f>W209+X209</f>
        <v>81000</v>
      </c>
      <c r="W209" s="68">
        <f>W211</f>
        <v>81000</v>
      </c>
      <c r="X209" s="67">
        <v>0</v>
      </c>
      <c r="Y209" s="186" t="s">
        <v>521</v>
      </c>
    </row>
    <row r="210" spans="1:25" ht="12">
      <c r="A210" s="43"/>
      <c r="B210" s="44"/>
      <c r="C210" s="44"/>
      <c r="D210" s="45"/>
      <c r="E210" s="46" t="s">
        <v>197</v>
      </c>
      <c r="F210" s="54"/>
      <c r="G210" s="68"/>
      <c r="H210" s="68"/>
      <c r="I210" s="68"/>
      <c r="J210" s="68"/>
      <c r="K210" s="68"/>
      <c r="L210" s="68"/>
      <c r="M210" s="68">
        <f>N210+O210</f>
        <v>0</v>
      </c>
      <c r="N210" s="68"/>
      <c r="O210" s="68"/>
      <c r="P210" s="84">
        <f t="shared" si="17"/>
        <v>0</v>
      </c>
      <c r="Q210" s="84">
        <f t="shared" si="18"/>
        <v>0</v>
      </c>
      <c r="R210" s="84">
        <f t="shared" si="19"/>
        <v>0</v>
      </c>
      <c r="S210" s="67"/>
      <c r="T210" s="67"/>
      <c r="U210" s="67"/>
      <c r="V210" s="67"/>
      <c r="W210" s="67"/>
      <c r="X210" s="67"/>
      <c r="Y210" s="187"/>
    </row>
    <row r="211" spans="1:25" ht="12">
      <c r="A211" s="41" t="s">
        <v>298</v>
      </c>
      <c r="B211" s="22" t="s">
        <v>282</v>
      </c>
      <c r="C211" s="22" t="s">
        <v>204</v>
      </c>
      <c r="D211" s="22" t="s">
        <v>195</v>
      </c>
      <c r="E211" s="46" t="s">
        <v>299</v>
      </c>
      <c r="F211" s="54"/>
      <c r="G211" s="68">
        <v>73270</v>
      </c>
      <c r="H211" s="68">
        <v>73270</v>
      </c>
      <c r="I211" s="68">
        <v>0</v>
      </c>
      <c r="J211" s="68">
        <v>81288</v>
      </c>
      <c r="K211" s="68">
        <v>81288</v>
      </c>
      <c r="L211" s="68">
        <v>0</v>
      </c>
      <c r="M211" s="68">
        <f>N211+O211</f>
        <v>81288</v>
      </c>
      <c r="N211" s="68">
        <v>81288</v>
      </c>
      <c r="O211" s="67">
        <v>0</v>
      </c>
      <c r="P211" s="84">
        <f t="shared" si="17"/>
        <v>0</v>
      </c>
      <c r="Q211" s="84">
        <f t="shared" si="18"/>
        <v>0</v>
      </c>
      <c r="R211" s="84">
        <f t="shared" si="19"/>
        <v>0</v>
      </c>
      <c r="S211" s="67">
        <f>T211+U211</f>
        <v>81000</v>
      </c>
      <c r="T211" s="67">
        <v>81000</v>
      </c>
      <c r="U211" s="67">
        <v>0</v>
      </c>
      <c r="V211" s="67">
        <f>W211+X211</f>
        <v>81000</v>
      </c>
      <c r="W211" s="67">
        <v>81000</v>
      </c>
      <c r="X211" s="67">
        <v>0</v>
      </c>
      <c r="Y211" s="187"/>
    </row>
    <row r="212" spans="1:25" ht="12">
      <c r="A212" s="43"/>
      <c r="B212" s="44"/>
      <c r="C212" s="44"/>
      <c r="D212" s="45"/>
      <c r="E212" s="46" t="s">
        <v>5</v>
      </c>
      <c r="F212" s="54"/>
      <c r="G212" s="68"/>
      <c r="H212" s="68"/>
      <c r="I212" s="68"/>
      <c r="J212" s="68"/>
      <c r="K212" s="68"/>
      <c r="L212" s="68"/>
      <c r="M212" s="68"/>
      <c r="N212" s="68"/>
      <c r="O212" s="68"/>
      <c r="P212" s="84">
        <f aca="true" t="shared" si="20" ref="P212:P246">M212-J212</f>
        <v>0</v>
      </c>
      <c r="Q212" s="84">
        <f aca="true" t="shared" si="21" ref="Q212:Q246">N212-K212</f>
        <v>0</v>
      </c>
      <c r="R212" s="84">
        <f aca="true" t="shared" si="22" ref="R212:R246">O212-L212</f>
        <v>0</v>
      </c>
      <c r="S212" s="68"/>
      <c r="T212" s="68"/>
      <c r="U212" s="68"/>
      <c r="V212" s="68"/>
      <c r="W212" s="68"/>
      <c r="X212" s="68"/>
      <c r="Y212" s="187"/>
    </row>
    <row r="213" spans="1:25" ht="31.5">
      <c r="A213" s="43"/>
      <c r="B213" s="44"/>
      <c r="C213" s="44"/>
      <c r="D213" s="45"/>
      <c r="E213" s="46" t="s">
        <v>336</v>
      </c>
      <c r="F213" s="54" t="s">
        <v>337</v>
      </c>
      <c r="G213" s="68">
        <v>73270</v>
      </c>
      <c r="H213" s="68">
        <v>73270</v>
      </c>
      <c r="I213" s="68">
        <v>0</v>
      </c>
      <c r="J213" s="68">
        <v>81288</v>
      </c>
      <c r="K213" s="68">
        <v>81288</v>
      </c>
      <c r="L213" s="68">
        <v>0</v>
      </c>
      <c r="M213" s="68">
        <f>N213+O213</f>
        <v>81236</v>
      </c>
      <c r="N213" s="67">
        <v>81236</v>
      </c>
      <c r="O213" s="67">
        <v>0</v>
      </c>
      <c r="P213" s="84">
        <f t="shared" si="20"/>
        <v>-52</v>
      </c>
      <c r="Q213" s="84">
        <f t="shared" si="21"/>
        <v>-52</v>
      </c>
      <c r="R213" s="84">
        <f t="shared" si="22"/>
        <v>0</v>
      </c>
      <c r="S213" s="67">
        <f>T213+U213</f>
        <v>81000</v>
      </c>
      <c r="T213" s="67">
        <v>81000</v>
      </c>
      <c r="U213" s="67">
        <v>0</v>
      </c>
      <c r="V213" s="67">
        <f>W213+X213</f>
        <v>81000</v>
      </c>
      <c r="W213" s="67">
        <v>81000</v>
      </c>
      <c r="X213" s="67">
        <v>0</v>
      </c>
      <c r="Y213" s="188"/>
    </row>
    <row r="214" spans="1:25" s="145" customFormat="1" ht="21">
      <c r="A214" s="39" t="s">
        <v>300</v>
      </c>
      <c r="B214" s="27" t="s">
        <v>282</v>
      </c>
      <c r="C214" s="27" t="s">
        <v>207</v>
      </c>
      <c r="D214" s="23" t="s">
        <v>192</v>
      </c>
      <c r="E214" s="48" t="s">
        <v>301</v>
      </c>
      <c r="F214" s="55"/>
      <c r="G214" s="68"/>
      <c r="H214" s="68"/>
      <c r="I214" s="68"/>
      <c r="J214" s="68"/>
      <c r="K214" s="68"/>
      <c r="L214" s="68"/>
      <c r="M214" s="68"/>
      <c r="N214" s="68"/>
      <c r="O214" s="68"/>
      <c r="P214" s="84">
        <f t="shared" si="20"/>
        <v>0</v>
      </c>
      <c r="Q214" s="84">
        <f t="shared" si="21"/>
        <v>0</v>
      </c>
      <c r="R214" s="84">
        <f t="shared" si="22"/>
        <v>0</v>
      </c>
      <c r="S214" s="68"/>
      <c r="T214" s="68"/>
      <c r="U214" s="68"/>
      <c r="V214" s="68"/>
      <c r="W214" s="68"/>
      <c r="X214" s="68"/>
      <c r="Y214" s="69"/>
    </row>
    <row r="215" spans="1:25" ht="12">
      <c r="A215" s="43"/>
      <c r="B215" s="44"/>
      <c r="C215" s="44"/>
      <c r="D215" s="45"/>
      <c r="E215" s="46" t="s">
        <v>197</v>
      </c>
      <c r="F215" s="54"/>
      <c r="G215" s="68"/>
      <c r="H215" s="68"/>
      <c r="I215" s="68"/>
      <c r="J215" s="68"/>
      <c r="K215" s="68"/>
      <c r="L215" s="68"/>
      <c r="M215" s="68"/>
      <c r="N215" s="68"/>
      <c r="O215" s="68"/>
      <c r="P215" s="84">
        <f t="shared" si="20"/>
        <v>0</v>
      </c>
      <c r="Q215" s="84">
        <f t="shared" si="21"/>
        <v>0</v>
      </c>
      <c r="R215" s="84">
        <f t="shared" si="22"/>
        <v>0</v>
      </c>
      <c r="S215" s="68"/>
      <c r="T215" s="68"/>
      <c r="U215" s="68"/>
      <c r="V215" s="68"/>
      <c r="W215" s="68"/>
      <c r="X215" s="68"/>
      <c r="Y215" s="69"/>
    </row>
    <row r="216" spans="1:25" ht="21">
      <c r="A216" s="41" t="s">
        <v>302</v>
      </c>
      <c r="B216" s="22" t="s">
        <v>282</v>
      </c>
      <c r="C216" s="22" t="s">
        <v>207</v>
      </c>
      <c r="D216" s="22" t="s">
        <v>195</v>
      </c>
      <c r="E216" s="46" t="s">
        <v>301</v>
      </c>
      <c r="F216" s="54"/>
      <c r="G216" s="68"/>
      <c r="H216" s="68"/>
      <c r="I216" s="68"/>
      <c r="J216" s="68"/>
      <c r="K216" s="68"/>
      <c r="L216" s="68"/>
      <c r="M216" s="68"/>
      <c r="N216" s="68"/>
      <c r="O216" s="68"/>
      <c r="P216" s="84">
        <f t="shared" si="20"/>
        <v>0</v>
      </c>
      <c r="Q216" s="84">
        <f t="shared" si="21"/>
        <v>0</v>
      </c>
      <c r="R216" s="84">
        <f t="shared" si="22"/>
        <v>0</v>
      </c>
      <c r="S216" s="68"/>
      <c r="T216" s="68"/>
      <c r="U216" s="68"/>
      <c r="V216" s="68"/>
      <c r="W216" s="68"/>
      <c r="X216" s="68"/>
      <c r="Y216" s="69"/>
    </row>
    <row r="217" spans="1:25" ht="12">
      <c r="A217" s="43"/>
      <c r="B217" s="44"/>
      <c r="C217" s="44"/>
      <c r="D217" s="45"/>
      <c r="E217" s="46" t="s">
        <v>5</v>
      </c>
      <c r="F217" s="54"/>
      <c r="G217" s="68"/>
      <c r="H217" s="68"/>
      <c r="I217" s="68"/>
      <c r="J217" s="68"/>
      <c r="K217" s="68"/>
      <c r="L217" s="68"/>
      <c r="M217" s="68"/>
      <c r="N217" s="68"/>
      <c r="O217" s="68"/>
      <c r="P217" s="84">
        <f t="shared" si="20"/>
        <v>0</v>
      </c>
      <c r="Q217" s="84">
        <f t="shared" si="21"/>
        <v>0</v>
      </c>
      <c r="R217" s="84">
        <f t="shared" si="22"/>
        <v>0</v>
      </c>
      <c r="S217" s="68"/>
      <c r="T217" s="68"/>
      <c r="U217" s="68"/>
      <c r="V217" s="68"/>
      <c r="W217" s="68"/>
      <c r="X217" s="68"/>
      <c r="Y217" s="69"/>
    </row>
    <row r="218" spans="1:25" s="145" customFormat="1" ht="21">
      <c r="A218" s="134" t="s">
        <v>303</v>
      </c>
      <c r="B218" s="25" t="s">
        <v>304</v>
      </c>
      <c r="C218" s="25" t="s">
        <v>192</v>
      </c>
      <c r="D218" s="101" t="s">
        <v>192</v>
      </c>
      <c r="E218" s="48" t="s">
        <v>305</v>
      </c>
      <c r="F218" s="55"/>
      <c r="G218" s="104">
        <v>3534.7</v>
      </c>
      <c r="H218" s="104">
        <v>3534.7</v>
      </c>
      <c r="I218" s="104">
        <v>0</v>
      </c>
      <c r="J218" s="104">
        <v>4300</v>
      </c>
      <c r="K218" s="104">
        <v>4300</v>
      </c>
      <c r="L218" s="104">
        <v>0</v>
      </c>
      <c r="M218" s="127">
        <f>N218+O218</f>
        <v>2500</v>
      </c>
      <c r="N218" s="133">
        <v>2500</v>
      </c>
      <c r="O218" s="133">
        <v>0</v>
      </c>
      <c r="P218" s="107">
        <f t="shared" si="20"/>
        <v>-1800</v>
      </c>
      <c r="Q218" s="107">
        <f t="shared" si="21"/>
        <v>-1800</v>
      </c>
      <c r="R218" s="107">
        <f t="shared" si="22"/>
        <v>0</v>
      </c>
      <c r="S218" s="133">
        <f>T218+U218</f>
        <v>3000</v>
      </c>
      <c r="T218" s="133">
        <v>3000</v>
      </c>
      <c r="U218" s="133">
        <v>0</v>
      </c>
      <c r="V218" s="133">
        <f>W218+X218</f>
        <v>3000</v>
      </c>
      <c r="W218" s="133">
        <v>3000</v>
      </c>
      <c r="X218" s="133">
        <v>0</v>
      </c>
      <c r="Y218" s="186" t="s">
        <v>519</v>
      </c>
    </row>
    <row r="219" spans="1:25" ht="12">
      <c r="A219" s="43"/>
      <c r="B219" s="44"/>
      <c r="C219" s="44"/>
      <c r="D219" s="45"/>
      <c r="E219" s="46" t="s">
        <v>5</v>
      </c>
      <c r="F219" s="54"/>
      <c r="G219" s="68"/>
      <c r="H219" s="68"/>
      <c r="I219" s="68"/>
      <c r="J219" s="68"/>
      <c r="K219" s="68"/>
      <c r="L219" s="68"/>
      <c r="M219" s="68"/>
      <c r="N219" s="68"/>
      <c r="O219" s="68"/>
      <c r="P219" s="84">
        <f t="shared" si="20"/>
        <v>0</v>
      </c>
      <c r="Q219" s="84">
        <f t="shared" si="21"/>
        <v>0</v>
      </c>
      <c r="R219" s="84">
        <f t="shared" si="22"/>
        <v>0</v>
      </c>
      <c r="S219" s="68"/>
      <c r="T219" s="68"/>
      <c r="U219" s="68"/>
      <c r="V219" s="68"/>
      <c r="W219" s="68"/>
      <c r="X219" s="68"/>
      <c r="Y219" s="187"/>
    </row>
    <row r="220" spans="1:25" s="145" customFormat="1" ht="12">
      <c r="A220" s="39" t="s">
        <v>306</v>
      </c>
      <c r="B220" s="27" t="s">
        <v>304</v>
      </c>
      <c r="C220" s="27" t="s">
        <v>199</v>
      </c>
      <c r="D220" s="23" t="s">
        <v>192</v>
      </c>
      <c r="E220" s="48" t="s">
        <v>307</v>
      </c>
      <c r="F220" s="55"/>
      <c r="G220" s="68"/>
      <c r="H220" s="68"/>
      <c r="I220" s="68"/>
      <c r="J220" s="68"/>
      <c r="K220" s="68"/>
      <c r="L220" s="68"/>
      <c r="M220" s="68"/>
      <c r="N220" s="68"/>
      <c r="O220" s="68"/>
      <c r="P220" s="84">
        <f t="shared" si="20"/>
        <v>0</v>
      </c>
      <c r="Q220" s="84">
        <f t="shared" si="21"/>
        <v>0</v>
      </c>
      <c r="R220" s="84">
        <f t="shared" si="22"/>
        <v>0</v>
      </c>
      <c r="S220" s="68"/>
      <c r="T220" s="68"/>
      <c r="U220" s="68"/>
      <c r="V220" s="68"/>
      <c r="W220" s="68"/>
      <c r="X220" s="68"/>
      <c r="Y220" s="187"/>
    </row>
    <row r="221" spans="1:25" ht="12">
      <c r="A221" s="43"/>
      <c r="B221" s="44"/>
      <c r="C221" s="44"/>
      <c r="D221" s="45"/>
      <c r="E221" s="46" t="s">
        <v>197</v>
      </c>
      <c r="F221" s="54"/>
      <c r="G221" s="68"/>
      <c r="H221" s="68"/>
      <c r="I221" s="68"/>
      <c r="J221" s="68"/>
      <c r="K221" s="68"/>
      <c r="L221" s="68"/>
      <c r="M221" s="68"/>
      <c r="N221" s="68"/>
      <c r="O221" s="68"/>
      <c r="P221" s="84">
        <f t="shared" si="20"/>
        <v>0</v>
      </c>
      <c r="Q221" s="84">
        <f t="shared" si="21"/>
        <v>0</v>
      </c>
      <c r="R221" s="84">
        <f t="shared" si="22"/>
        <v>0</v>
      </c>
      <c r="S221" s="68"/>
      <c r="T221" s="68"/>
      <c r="U221" s="68"/>
      <c r="V221" s="68"/>
      <c r="W221" s="68"/>
      <c r="X221" s="68"/>
      <c r="Y221" s="187"/>
    </row>
    <row r="222" spans="1:25" ht="12">
      <c r="A222" s="41" t="s">
        <v>308</v>
      </c>
      <c r="B222" s="22" t="s">
        <v>304</v>
      </c>
      <c r="C222" s="22" t="s">
        <v>199</v>
      </c>
      <c r="D222" s="22" t="s">
        <v>195</v>
      </c>
      <c r="E222" s="46" t="s">
        <v>307</v>
      </c>
      <c r="F222" s="54"/>
      <c r="G222" s="68"/>
      <c r="H222" s="68"/>
      <c r="I222" s="68"/>
      <c r="J222" s="68"/>
      <c r="K222" s="68"/>
      <c r="L222" s="68"/>
      <c r="M222" s="68"/>
      <c r="N222" s="68"/>
      <c r="O222" s="68"/>
      <c r="P222" s="84">
        <f t="shared" si="20"/>
        <v>0</v>
      </c>
      <c r="Q222" s="84">
        <f t="shared" si="21"/>
        <v>0</v>
      </c>
      <c r="R222" s="84">
        <f t="shared" si="22"/>
        <v>0</v>
      </c>
      <c r="S222" s="68"/>
      <c r="T222" s="68"/>
      <c r="U222" s="68"/>
      <c r="V222" s="68"/>
      <c r="W222" s="68"/>
      <c r="X222" s="68"/>
      <c r="Y222" s="187"/>
    </row>
    <row r="223" spans="1:25" ht="12">
      <c r="A223" s="43"/>
      <c r="B223" s="44"/>
      <c r="C223" s="44"/>
      <c r="D223" s="45"/>
      <c r="E223" s="46" t="s">
        <v>5</v>
      </c>
      <c r="F223" s="54"/>
      <c r="G223" s="68"/>
      <c r="H223" s="68"/>
      <c r="I223" s="68"/>
      <c r="J223" s="68"/>
      <c r="K223" s="68"/>
      <c r="L223" s="68"/>
      <c r="M223" s="68"/>
      <c r="N223" s="68"/>
      <c r="O223" s="68"/>
      <c r="P223" s="84">
        <f t="shared" si="20"/>
        <v>0</v>
      </c>
      <c r="Q223" s="84">
        <f t="shared" si="21"/>
        <v>0</v>
      </c>
      <c r="R223" s="84">
        <f t="shared" si="22"/>
        <v>0</v>
      </c>
      <c r="S223" s="68"/>
      <c r="T223" s="68"/>
      <c r="U223" s="68"/>
      <c r="V223" s="68"/>
      <c r="W223" s="68"/>
      <c r="X223" s="68"/>
      <c r="Y223" s="187"/>
    </row>
    <row r="224" spans="1:25" s="145" customFormat="1" ht="21">
      <c r="A224" s="39" t="s">
        <v>309</v>
      </c>
      <c r="B224" s="27" t="s">
        <v>304</v>
      </c>
      <c r="C224" s="27" t="s">
        <v>217</v>
      </c>
      <c r="D224" s="23" t="s">
        <v>192</v>
      </c>
      <c r="E224" s="48" t="s">
        <v>310</v>
      </c>
      <c r="F224" s="55"/>
      <c r="G224" s="68"/>
      <c r="H224" s="68"/>
      <c r="I224" s="68"/>
      <c r="J224" s="68"/>
      <c r="K224" s="68"/>
      <c r="L224" s="68"/>
      <c r="M224" s="68"/>
      <c r="N224" s="68"/>
      <c r="O224" s="68"/>
      <c r="P224" s="84">
        <f t="shared" si="20"/>
        <v>0</v>
      </c>
      <c r="Q224" s="84">
        <f t="shared" si="21"/>
        <v>0</v>
      </c>
      <c r="R224" s="84">
        <f t="shared" si="22"/>
        <v>0</v>
      </c>
      <c r="S224" s="68"/>
      <c r="T224" s="68"/>
      <c r="U224" s="68"/>
      <c r="V224" s="68"/>
      <c r="W224" s="68"/>
      <c r="X224" s="68"/>
      <c r="Y224" s="187"/>
    </row>
    <row r="225" spans="1:25" ht="12">
      <c r="A225" s="43"/>
      <c r="B225" s="44"/>
      <c r="C225" s="44"/>
      <c r="D225" s="45"/>
      <c r="E225" s="46" t="s">
        <v>197</v>
      </c>
      <c r="F225" s="54"/>
      <c r="G225" s="68"/>
      <c r="H225" s="68"/>
      <c r="I225" s="68"/>
      <c r="J225" s="68"/>
      <c r="K225" s="68"/>
      <c r="L225" s="68"/>
      <c r="M225" s="68"/>
      <c r="N225" s="68"/>
      <c r="O225" s="68"/>
      <c r="P225" s="84">
        <f t="shared" si="20"/>
        <v>0</v>
      </c>
      <c r="Q225" s="84">
        <f t="shared" si="21"/>
        <v>0</v>
      </c>
      <c r="R225" s="84">
        <f t="shared" si="22"/>
        <v>0</v>
      </c>
      <c r="S225" s="68"/>
      <c r="T225" s="68"/>
      <c r="U225" s="68"/>
      <c r="V225" s="68"/>
      <c r="W225" s="68"/>
      <c r="X225" s="68"/>
      <c r="Y225" s="187"/>
    </row>
    <row r="226" spans="1:25" ht="12" customHeight="1">
      <c r="A226" s="41" t="s">
        <v>311</v>
      </c>
      <c r="B226" s="22" t="s">
        <v>304</v>
      </c>
      <c r="C226" s="22" t="s">
        <v>217</v>
      </c>
      <c r="D226" s="22" t="s">
        <v>195</v>
      </c>
      <c r="E226" s="46" t="s">
        <v>310</v>
      </c>
      <c r="F226" s="54"/>
      <c r="G226" s="68"/>
      <c r="H226" s="68"/>
      <c r="I226" s="68"/>
      <c r="J226" s="68"/>
      <c r="K226" s="68"/>
      <c r="L226" s="68"/>
      <c r="M226" s="68">
        <f>N226+O226</f>
        <v>2500</v>
      </c>
      <c r="N226" s="68">
        <v>2500</v>
      </c>
      <c r="O226" s="68">
        <v>0</v>
      </c>
      <c r="P226" s="84">
        <f t="shared" si="20"/>
        <v>2500</v>
      </c>
      <c r="Q226" s="84">
        <f t="shared" si="21"/>
        <v>2500</v>
      </c>
      <c r="R226" s="84">
        <f t="shared" si="22"/>
        <v>0</v>
      </c>
      <c r="S226" s="68">
        <v>3000</v>
      </c>
      <c r="T226" s="68">
        <v>3000</v>
      </c>
      <c r="U226" s="68">
        <v>0</v>
      </c>
      <c r="V226" s="68">
        <v>3000</v>
      </c>
      <c r="W226" s="68">
        <v>3000</v>
      </c>
      <c r="X226" s="68">
        <v>0</v>
      </c>
      <c r="Y226" s="187"/>
    </row>
    <row r="227" spans="1:25" ht="12">
      <c r="A227" s="43"/>
      <c r="B227" s="44"/>
      <c r="C227" s="44"/>
      <c r="D227" s="45"/>
      <c r="E227" s="46" t="s">
        <v>5</v>
      </c>
      <c r="F227" s="54"/>
      <c r="G227" s="68"/>
      <c r="H227" s="68"/>
      <c r="I227" s="68"/>
      <c r="J227" s="68"/>
      <c r="K227" s="68"/>
      <c r="L227" s="68"/>
      <c r="M227" s="68"/>
      <c r="N227" s="68"/>
      <c r="O227" s="68"/>
      <c r="P227" s="84">
        <f t="shared" si="20"/>
        <v>0</v>
      </c>
      <c r="Q227" s="84">
        <f t="shared" si="21"/>
        <v>0</v>
      </c>
      <c r="R227" s="84">
        <f t="shared" si="22"/>
        <v>0</v>
      </c>
      <c r="S227" s="68"/>
      <c r="T227" s="68"/>
      <c r="U227" s="68"/>
      <c r="V227" s="68"/>
      <c r="W227" s="68"/>
      <c r="X227" s="68"/>
      <c r="Y227" s="187"/>
    </row>
    <row r="228" spans="1:25" ht="12">
      <c r="A228" s="43"/>
      <c r="B228" s="44"/>
      <c r="C228" s="44"/>
      <c r="D228" s="45"/>
      <c r="E228" s="46" t="s">
        <v>339</v>
      </c>
      <c r="F228" s="54">
        <v>4729</v>
      </c>
      <c r="G228" s="68">
        <v>2247</v>
      </c>
      <c r="H228" s="68">
        <v>2247</v>
      </c>
      <c r="I228" s="68">
        <v>0</v>
      </c>
      <c r="J228" s="68">
        <v>3000</v>
      </c>
      <c r="K228" s="68">
        <v>3000</v>
      </c>
      <c r="L228" s="68">
        <v>0</v>
      </c>
      <c r="M228" s="68">
        <f>N228+O228</f>
        <v>25000</v>
      </c>
      <c r="N228" s="67">
        <v>25000</v>
      </c>
      <c r="O228" s="67">
        <v>0</v>
      </c>
      <c r="P228" s="84">
        <f t="shared" si="20"/>
        <v>22000</v>
      </c>
      <c r="Q228" s="84">
        <f t="shared" si="21"/>
        <v>22000</v>
      </c>
      <c r="R228" s="84">
        <f t="shared" si="22"/>
        <v>0</v>
      </c>
      <c r="S228" s="67">
        <f>T228+U227:U228</f>
        <v>3000</v>
      </c>
      <c r="T228" s="67">
        <v>3000</v>
      </c>
      <c r="U228" s="67">
        <v>0</v>
      </c>
      <c r="V228" s="67">
        <f>W228+X227:X228</f>
        <v>3000</v>
      </c>
      <c r="W228" s="67">
        <v>3000</v>
      </c>
      <c r="X228" s="67">
        <v>0</v>
      </c>
      <c r="Y228" s="188"/>
    </row>
    <row r="229" spans="1:25" s="145" customFormat="1" ht="31.5">
      <c r="A229" s="39" t="s">
        <v>312</v>
      </c>
      <c r="B229" s="27" t="s">
        <v>304</v>
      </c>
      <c r="C229" s="27" t="s">
        <v>223</v>
      </c>
      <c r="D229" s="23" t="s">
        <v>192</v>
      </c>
      <c r="E229" s="48" t="s">
        <v>313</v>
      </c>
      <c r="F229" s="55"/>
      <c r="G229" s="68">
        <v>3534.7</v>
      </c>
      <c r="H229" s="68">
        <v>3534.7</v>
      </c>
      <c r="I229" s="68">
        <v>0</v>
      </c>
      <c r="J229" s="68">
        <v>4300</v>
      </c>
      <c r="K229" s="68">
        <v>4300</v>
      </c>
      <c r="L229" s="68">
        <v>0</v>
      </c>
      <c r="M229" s="67"/>
      <c r="N229" s="67"/>
      <c r="O229" s="67"/>
      <c r="P229" s="84">
        <f t="shared" si="20"/>
        <v>-4300</v>
      </c>
      <c r="Q229" s="84">
        <f t="shared" si="21"/>
        <v>-4300</v>
      </c>
      <c r="R229" s="84">
        <f t="shared" si="22"/>
        <v>0</v>
      </c>
      <c r="S229" s="67"/>
      <c r="T229" s="67"/>
      <c r="U229" s="67"/>
      <c r="V229" s="67"/>
      <c r="W229" s="67"/>
      <c r="X229" s="67"/>
      <c r="Y229" s="69"/>
    </row>
    <row r="230" spans="1:25" ht="12">
      <c r="A230" s="43"/>
      <c r="B230" s="44"/>
      <c r="C230" s="44"/>
      <c r="D230" s="45"/>
      <c r="E230" s="46" t="s">
        <v>197</v>
      </c>
      <c r="F230" s="54"/>
      <c r="G230" s="68"/>
      <c r="H230" s="68"/>
      <c r="I230" s="68"/>
      <c r="J230" s="68"/>
      <c r="K230" s="68"/>
      <c r="L230" s="68"/>
      <c r="M230" s="68"/>
      <c r="N230" s="68"/>
      <c r="O230" s="68"/>
      <c r="P230" s="84">
        <f t="shared" si="20"/>
        <v>0</v>
      </c>
      <c r="Q230" s="84">
        <f t="shared" si="21"/>
        <v>0</v>
      </c>
      <c r="R230" s="84">
        <f t="shared" si="22"/>
        <v>0</v>
      </c>
      <c r="S230" s="68"/>
      <c r="T230" s="68"/>
      <c r="U230" s="68"/>
      <c r="V230" s="68"/>
      <c r="W230" s="68"/>
      <c r="X230" s="68"/>
      <c r="Y230" s="69"/>
    </row>
    <row r="231" spans="1:25" ht="21">
      <c r="A231" s="41" t="s">
        <v>314</v>
      </c>
      <c r="B231" s="22" t="s">
        <v>304</v>
      </c>
      <c r="C231" s="22" t="s">
        <v>223</v>
      </c>
      <c r="D231" s="22" t="s">
        <v>195</v>
      </c>
      <c r="E231" s="46" t="s">
        <v>313</v>
      </c>
      <c r="F231" s="54"/>
      <c r="G231" s="68">
        <v>3534.7</v>
      </c>
      <c r="H231" s="68">
        <v>3534.7</v>
      </c>
      <c r="I231" s="68">
        <v>0</v>
      </c>
      <c r="J231" s="68"/>
      <c r="K231" s="68"/>
      <c r="L231" s="68"/>
      <c r="M231" s="67"/>
      <c r="N231" s="67"/>
      <c r="O231" s="67"/>
      <c r="P231" s="84">
        <f t="shared" si="20"/>
        <v>0</v>
      </c>
      <c r="Q231" s="84">
        <f t="shared" si="21"/>
        <v>0</v>
      </c>
      <c r="R231" s="84">
        <f t="shared" si="22"/>
        <v>0</v>
      </c>
      <c r="S231" s="67"/>
      <c r="T231" s="67"/>
      <c r="U231" s="67"/>
      <c r="V231" s="67"/>
      <c r="W231" s="67"/>
      <c r="X231" s="67"/>
      <c r="Y231" s="69"/>
    </row>
    <row r="232" spans="1:25" ht="12">
      <c r="A232" s="43"/>
      <c r="B232" s="44"/>
      <c r="C232" s="44"/>
      <c r="D232" s="45"/>
      <c r="E232" s="46" t="s">
        <v>5</v>
      </c>
      <c r="F232" s="54"/>
      <c r="G232" s="68"/>
      <c r="H232" s="68"/>
      <c r="I232" s="68"/>
      <c r="J232" s="68"/>
      <c r="K232" s="68"/>
      <c r="L232" s="68"/>
      <c r="M232" s="68"/>
      <c r="N232" s="68"/>
      <c r="O232" s="68"/>
      <c r="P232" s="84">
        <f t="shared" si="20"/>
        <v>0</v>
      </c>
      <c r="Q232" s="84">
        <f t="shared" si="21"/>
        <v>0</v>
      </c>
      <c r="R232" s="84">
        <f t="shared" si="22"/>
        <v>0</v>
      </c>
      <c r="S232" s="68"/>
      <c r="T232" s="68"/>
      <c r="U232" s="68"/>
      <c r="V232" s="68"/>
      <c r="W232" s="68"/>
      <c r="X232" s="68"/>
      <c r="Y232" s="69"/>
    </row>
    <row r="233" spans="1:25" ht="12">
      <c r="A233" s="43"/>
      <c r="B233" s="44"/>
      <c r="C233" s="44"/>
      <c r="D233" s="45"/>
      <c r="E233" s="46" t="s">
        <v>429</v>
      </c>
      <c r="F233" s="54">
        <v>4212</v>
      </c>
      <c r="G233" s="68">
        <v>1287.7</v>
      </c>
      <c r="H233" s="68">
        <v>1287.7</v>
      </c>
      <c r="I233" s="68">
        <v>0</v>
      </c>
      <c r="J233" s="68">
        <v>1300</v>
      </c>
      <c r="K233" s="68">
        <v>1300</v>
      </c>
      <c r="L233" s="68">
        <v>0</v>
      </c>
      <c r="M233" s="67"/>
      <c r="N233" s="67"/>
      <c r="O233" s="67"/>
      <c r="P233" s="84">
        <f t="shared" si="20"/>
        <v>-1300</v>
      </c>
      <c r="Q233" s="84">
        <f t="shared" si="21"/>
        <v>-1300</v>
      </c>
      <c r="R233" s="84">
        <f t="shared" si="22"/>
        <v>0</v>
      </c>
      <c r="S233" s="67"/>
      <c r="T233" s="67"/>
      <c r="U233" s="67"/>
      <c r="V233" s="67"/>
      <c r="W233" s="67"/>
      <c r="X233" s="67"/>
      <c r="Y233" s="69"/>
    </row>
    <row r="234" spans="1:25" ht="12">
      <c r="A234" s="43"/>
      <c r="B234" s="44"/>
      <c r="C234" s="44"/>
      <c r="D234" s="45"/>
      <c r="E234" s="46" t="s">
        <v>339</v>
      </c>
      <c r="F234" s="54">
        <v>4729</v>
      </c>
      <c r="G234" s="68">
        <v>2247</v>
      </c>
      <c r="H234" s="68">
        <v>2247</v>
      </c>
      <c r="I234" s="68">
        <v>0</v>
      </c>
      <c r="J234" s="68">
        <v>3000</v>
      </c>
      <c r="K234" s="68">
        <v>3000</v>
      </c>
      <c r="L234" s="68">
        <v>0</v>
      </c>
      <c r="M234" s="67"/>
      <c r="N234" s="67"/>
      <c r="O234" s="67"/>
      <c r="P234" s="84">
        <f t="shared" si="20"/>
        <v>-3000</v>
      </c>
      <c r="Q234" s="84">
        <f t="shared" si="21"/>
        <v>-3000</v>
      </c>
      <c r="R234" s="84">
        <f t="shared" si="22"/>
        <v>0</v>
      </c>
      <c r="S234" s="67"/>
      <c r="T234" s="67"/>
      <c r="U234" s="67"/>
      <c r="V234" s="67"/>
      <c r="W234" s="67"/>
      <c r="X234" s="67"/>
      <c r="Y234" s="69"/>
    </row>
    <row r="235" spans="1:25" s="145" customFormat="1" ht="21">
      <c r="A235" s="39" t="s">
        <v>315</v>
      </c>
      <c r="B235" s="27" t="s">
        <v>304</v>
      </c>
      <c r="C235" s="27" t="s">
        <v>225</v>
      </c>
      <c r="D235" s="23" t="s">
        <v>192</v>
      </c>
      <c r="E235" s="48" t="s">
        <v>316</v>
      </c>
      <c r="F235" s="55"/>
      <c r="G235" s="68"/>
      <c r="H235" s="68"/>
      <c r="I235" s="68"/>
      <c r="J235" s="68"/>
      <c r="K235" s="68"/>
      <c r="L235" s="68">
        <v>0</v>
      </c>
      <c r="M235" s="68"/>
      <c r="N235" s="68"/>
      <c r="O235" s="68"/>
      <c r="P235" s="84">
        <f t="shared" si="20"/>
        <v>0</v>
      </c>
      <c r="Q235" s="84">
        <f t="shared" si="21"/>
        <v>0</v>
      </c>
      <c r="R235" s="84">
        <f t="shared" si="22"/>
        <v>0</v>
      </c>
      <c r="S235" s="68"/>
      <c r="T235" s="68"/>
      <c r="U235" s="68"/>
      <c r="V235" s="68"/>
      <c r="W235" s="68"/>
      <c r="X235" s="68"/>
      <c r="Y235" s="69"/>
    </row>
    <row r="236" spans="1:25" ht="12">
      <c r="A236" s="43"/>
      <c r="B236" s="44"/>
      <c r="C236" s="44"/>
      <c r="D236" s="45"/>
      <c r="E236" s="46" t="s">
        <v>197</v>
      </c>
      <c r="F236" s="54"/>
      <c r="G236" s="68"/>
      <c r="H236" s="68"/>
      <c r="I236" s="68"/>
      <c r="J236" s="68"/>
      <c r="K236" s="68"/>
      <c r="L236" s="68">
        <v>0</v>
      </c>
      <c r="M236" s="68"/>
      <c r="N236" s="68"/>
      <c r="O236" s="68"/>
      <c r="P236" s="84">
        <f t="shared" si="20"/>
        <v>0</v>
      </c>
      <c r="Q236" s="84">
        <f t="shared" si="21"/>
        <v>0</v>
      </c>
      <c r="R236" s="84">
        <f t="shared" si="22"/>
        <v>0</v>
      </c>
      <c r="S236" s="68"/>
      <c r="T236" s="68"/>
      <c r="U236" s="68"/>
      <c r="V236" s="68"/>
      <c r="W236" s="68"/>
      <c r="X236" s="68"/>
      <c r="Y236" s="69"/>
    </row>
    <row r="237" spans="1:25" ht="31.5">
      <c r="A237" s="41" t="s">
        <v>317</v>
      </c>
      <c r="B237" s="22" t="s">
        <v>304</v>
      </c>
      <c r="C237" s="22" t="s">
        <v>225</v>
      </c>
      <c r="D237" s="22" t="s">
        <v>210</v>
      </c>
      <c r="E237" s="46" t="s">
        <v>318</v>
      </c>
      <c r="F237" s="54"/>
      <c r="G237" s="68"/>
      <c r="H237" s="68"/>
      <c r="I237" s="68"/>
      <c r="J237" s="68"/>
      <c r="K237" s="68"/>
      <c r="L237" s="68">
        <v>0</v>
      </c>
      <c r="M237" s="68"/>
      <c r="N237" s="68"/>
      <c r="O237" s="68"/>
      <c r="P237" s="84">
        <f t="shared" si="20"/>
        <v>0</v>
      </c>
      <c r="Q237" s="84">
        <f t="shared" si="21"/>
        <v>0</v>
      </c>
      <c r="R237" s="84">
        <f t="shared" si="22"/>
        <v>0</v>
      </c>
      <c r="S237" s="68"/>
      <c r="T237" s="68"/>
      <c r="U237" s="68"/>
      <c r="V237" s="68"/>
      <c r="W237" s="68"/>
      <c r="X237" s="68"/>
      <c r="Y237" s="69"/>
    </row>
    <row r="238" spans="1:25" ht="12">
      <c r="A238" s="43"/>
      <c r="B238" s="44"/>
      <c r="C238" s="44"/>
      <c r="D238" s="45"/>
      <c r="E238" s="46" t="s">
        <v>5</v>
      </c>
      <c r="F238" s="54"/>
      <c r="G238" s="68"/>
      <c r="H238" s="68"/>
      <c r="I238" s="68"/>
      <c r="J238" s="68"/>
      <c r="K238" s="68"/>
      <c r="L238" s="68">
        <v>0</v>
      </c>
      <c r="M238" s="68"/>
      <c r="N238" s="68"/>
      <c r="O238" s="68"/>
      <c r="P238" s="84">
        <f t="shared" si="20"/>
        <v>0</v>
      </c>
      <c r="Q238" s="84">
        <f t="shared" si="21"/>
        <v>0</v>
      </c>
      <c r="R238" s="84">
        <f t="shared" si="22"/>
        <v>0</v>
      </c>
      <c r="S238" s="68"/>
      <c r="T238" s="68"/>
      <c r="U238" s="68"/>
      <c r="V238" s="68"/>
      <c r="W238" s="68"/>
      <c r="X238" s="68"/>
      <c r="Y238" s="69"/>
    </row>
    <row r="239" spans="1:25" s="145" customFormat="1" ht="31.5">
      <c r="A239" s="134" t="s">
        <v>319</v>
      </c>
      <c r="B239" s="25" t="s">
        <v>320</v>
      </c>
      <c r="C239" s="25" t="s">
        <v>192</v>
      </c>
      <c r="D239" s="101" t="s">
        <v>192</v>
      </c>
      <c r="E239" s="48" t="s">
        <v>321</v>
      </c>
      <c r="F239" s="55"/>
      <c r="G239" s="104"/>
      <c r="H239" s="104"/>
      <c r="I239" s="104"/>
      <c r="J239" s="104">
        <f>J241</f>
        <v>58914.453</v>
      </c>
      <c r="K239" s="104">
        <f>K241</f>
        <v>58914.453</v>
      </c>
      <c r="L239" s="104">
        <f>L241</f>
        <v>0</v>
      </c>
      <c r="M239" s="127">
        <f>N239+O239</f>
        <v>215696.9</v>
      </c>
      <c r="N239" s="104">
        <f>N241</f>
        <v>215696.9</v>
      </c>
      <c r="O239" s="104">
        <f>O241</f>
        <v>0</v>
      </c>
      <c r="P239" s="107">
        <f t="shared" si="20"/>
        <v>156782.447</v>
      </c>
      <c r="Q239" s="107">
        <f t="shared" si="21"/>
        <v>156782.447</v>
      </c>
      <c r="R239" s="107">
        <f t="shared" si="22"/>
        <v>0</v>
      </c>
      <c r="S239" s="104">
        <f>T239+U239</f>
        <v>219326.9</v>
      </c>
      <c r="T239" s="104">
        <f>T241</f>
        <v>219326.9</v>
      </c>
      <c r="U239" s="104">
        <f>U241</f>
        <v>0</v>
      </c>
      <c r="V239" s="104">
        <f>W239+X239</f>
        <v>222046.9</v>
      </c>
      <c r="W239" s="104">
        <f>W241</f>
        <v>222046.9</v>
      </c>
      <c r="X239" s="104">
        <f>X241</f>
        <v>0</v>
      </c>
      <c r="Y239" s="186" t="s">
        <v>520</v>
      </c>
    </row>
    <row r="240" spans="1:25" ht="12">
      <c r="A240" s="43"/>
      <c r="B240" s="44"/>
      <c r="C240" s="44"/>
      <c r="D240" s="45"/>
      <c r="E240" s="46" t="s">
        <v>5</v>
      </c>
      <c r="F240" s="54"/>
      <c r="G240" s="68"/>
      <c r="H240" s="68"/>
      <c r="I240" s="68"/>
      <c r="J240" s="68"/>
      <c r="K240" s="68"/>
      <c r="L240" s="68">
        <v>0</v>
      </c>
      <c r="M240" s="68"/>
      <c r="N240" s="68"/>
      <c r="O240" s="68"/>
      <c r="P240" s="84">
        <f t="shared" si="20"/>
        <v>0</v>
      </c>
      <c r="Q240" s="84">
        <f t="shared" si="21"/>
        <v>0</v>
      </c>
      <c r="R240" s="84">
        <f t="shared" si="22"/>
        <v>0</v>
      </c>
      <c r="S240" s="68"/>
      <c r="T240" s="68"/>
      <c r="U240" s="68"/>
      <c r="V240" s="68"/>
      <c r="W240" s="68"/>
      <c r="X240" s="68"/>
      <c r="Y240" s="187"/>
    </row>
    <row r="241" spans="1:25" s="145" customFormat="1" ht="21">
      <c r="A241" s="39" t="s">
        <v>322</v>
      </c>
      <c r="B241" s="27" t="s">
        <v>320</v>
      </c>
      <c r="C241" s="27" t="s">
        <v>195</v>
      </c>
      <c r="D241" s="23" t="s">
        <v>192</v>
      </c>
      <c r="E241" s="48" t="s">
        <v>323</v>
      </c>
      <c r="F241" s="55"/>
      <c r="G241" s="68"/>
      <c r="H241" s="68"/>
      <c r="I241" s="68"/>
      <c r="J241" s="68">
        <v>58914.453</v>
      </c>
      <c r="K241" s="68">
        <v>58914.453</v>
      </c>
      <c r="L241" s="68">
        <v>0</v>
      </c>
      <c r="M241" s="68">
        <f>N241+O241</f>
        <v>215696.9</v>
      </c>
      <c r="N241" s="68">
        <v>215696.9</v>
      </c>
      <c r="O241" s="68">
        <f>O243</f>
        <v>0</v>
      </c>
      <c r="P241" s="84">
        <f t="shared" si="20"/>
        <v>156782.447</v>
      </c>
      <c r="Q241" s="84">
        <f t="shared" si="21"/>
        <v>156782.447</v>
      </c>
      <c r="R241" s="84">
        <f t="shared" si="22"/>
        <v>0</v>
      </c>
      <c r="S241" s="67">
        <v>219326.9</v>
      </c>
      <c r="T241" s="67">
        <v>219326.9</v>
      </c>
      <c r="U241" s="67">
        <v>0</v>
      </c>
      <c r="V241" s="67">
        <v>222046.9</v>
      </c>
      <c r="W241" s="67">
        <v>222046.9</v>
      </c>
      <c r="X241" s="67"/>
      <c r="Y241" s="187"/>
    </row>
    <row r="242" spans="1:25" ht="12">
      <c r="A242" s="43"/>
      <c r="B242" s="44"/>
      <c r="C242" s="44"/>
      <c r="D242" s="45"/>
      <c r="E242" s="46" t="s">
        <v>197</v>
      </c>
      <c r="F242" s="54"/>
      <c r="G242" s="68"/>
      <c r="H242" s="68"/>
      <c r="I242" s="68"/>
      <c r="J242" s="68"/>
      <c r="K242" s="68"/>
      <c r="L242" s="68">
        <v>0</v>
      </c>
      <c r="M242" s="68"/>
      <c r="N242" s="68"/>
      <c r="O242" s="68"/>
      <c r="P242" s="84">
        <f t="shared" si="20"/>
        <v>0</v>
      </c>
      <c r="Q242" s="84">
        <f t="shared" si="21"/>
        <v>0</v>
      </c>
      <c r="R242" s="84">
        <f t="shared" si="22"/>
        <v>0</v>
      </c>
      <c r="S242" s="67">
        <v>219326.9</v>
      </c>
      <c r="T242" s="67">
        <v>219326.9</v>
      </c>
      <c r="U242" s="68"/>
      <c r="V242" s="68"/>
      <c r="W242" s="68"/>
      <c r="X242" s="68"/>
      <c r="Y242" s="187"/>
    </row>
    <row r="243" spans="1:25" ht="12">
      <c r="A243" s="41" t="s">
        <v>324</v>
      </c>
      <c r="B243" s="22" t="s">
        <v>320</v>
      </c>
      <c r="C243" s="22" t="s">
        <v>195</v>
      </c>
      <c r="D243" s="22" t="s">
        <v>210</v>
      </c>
      <c r="E243" s="46" t="s">
        <v>325</v>
      </c>
      <c r="F243" s="54"/>
      <c r="G243" s="68"/>
      <c r="H243" s="68"/>
      <c r="I243" s="68"/>
      <c r="J243" s="68">
        <v>58914.453</v>
      </c>
      <c r="K243" s="68">
        <v>58914.453</v>
      </c>
      <c r="L243" s="68">
        <v>0</v>
      </c>
      <c r="M243" s="68">
        <f>N243+O243</f>
        <v>48874.9</v>
      </c>
      <c r="N243" s="68">
        <f>N245</f>
        <v>48874.9</v>
      </c>
      <c r="O243" s="68">
        <f>O245</f>
        <v>0</v>
      </c>
      <c r="P243" s="84">
        <f t="shared" si="20"/>
        <v>-10039.553</v>
      </c>
      <c r="Q243" s="84">
        <f t="shared" si="21"/>
        <v>-10039.553</v>
      </c>
      <c r="R243" s="84">
        <f t="shared" si="22"/>
        <v>0</v>
      </c>
      <c r="S243" s="67">
        <v>219326.9</v>
      </c>
      <c r="T243" s="67">
        <v>219326.9</v>
      </c>
      <c r="U243" s="67">
        <v>0</v>
      </c>
      <c r="V243" s="67">
        <v>222046.9</v>
      </c>
      <c r="W243" s="67">
        <v>222046.9</v>
      </c>
      <c r="X243" s="67"/>
      <c r="Y243" s="187"/>
    </row>
    <row r="244" spans="1:25" ht="12">
      <c r="A244" s="43"/>
      <c r="B244" s="44"/>
      <c r="C244" s="44"/>
      <c r="D244" s="45"/>
      <c r="E244" s="46" t="s">
        <v>5</v>
      </c>
      <c r="F244" s="54"/>
      <c r="G244" s="68"/>
      <c r="H244" s="68"/>
      <c r="I244" s="68"/>
      <c r="J244" s="68"/>
      <c r="K244" s="68"/>
      <c r="L244" s="68">
        <v>0</v>
      </c>
      <c r="M244" s="68"/>
      <c r="N244" s="68"/>
      <c r="O244" s="68"/>
      <c r="P244" s="84">
        <f t="shared" si="20"/>
        <v>0</v>
      </c>
      <c r="Q244" s="84">
        <f t="shared" si="21"/>
        <v>0</v>
      </c>
      <c r="R244" s="84">
        <f t="shared" si="22"/>
        <v>0</v>
      </c>
      <c r="S244" s="68"/>
      <c r="T244" s="68"/>
      <c r="U244" s="68"/>
      <c r="V244" s="68"/>
      <c r="W244" s="68"/>
      <c r="X244" s="68"/>
      <c r="Y244" s="187"/>
    </row>
    <row r="245" spans="1:25" ht="22.5">
      <c r="A245" s="43"/>
      <c r="B245" s="44"/>
      <c r="C245" s="44"/>
      <c r="D245" s="45"/>
      <c r="E245" s="59" t="s">
        <v>473</v>
      </c>
      <c r="F245" s="54" t="s">
        <v>340</v>
      </c>
      <c r="G245" s="68"/>
      <c r="H245" s="68"/>
      <c r="I245" s="68"/>
      <c r="J245" s="68">
        <v>58914.5</v>
      </c>
      <c r="K245" s="68">
        <v>58914.5</v>
      </c>
      <c r="L245" s="68">
        <v>0</v>
      </c>
      <c r="M245" s="68">
        <f>N245+O245</f>
        <v>48874.9</v>
      </c>
      <c r="N245" s="68">
        <v>48874.9</v>
      </c>
      <c r="O245" s="68">
        <v>0</v>
      </c>
      <c r="P245" s="84">
        <f t="shared" si="20"/>
        <v>-10039.599999999999</v>
      </c>
      <c r="Q245" s="84">
        <f t="shared" si="21"/>
        <v>-10039.599999999999</v>
      </c>
      <c r="R245" s="84">
        <f t="shared" si="22"/>
        <v>0</v>
      </c>
      <c r="S245" s="67">
        <v>219326.9</v>
      </c>
      <c r="T245" s="67">
        <v>219326.9</v>
      </c>
      <c r="U245" s="67">
        <v>0</v>
      </c>
      <c r="V245" s="67">
        <v>222046.9</v>
      </c>
      <c r="W245" s="67">
        <v>222046.9</v>
      </c>
      <c r="X245" s="67"/>
      <c r="Y245" s="188"/>
    </row>
    <row r="246" spans="1:25" ht="21.75" thickBot="1">
      <c r="A246" s="44"/>
      <c r="B246" s="44"/>
      <c r="C246" s="44"/>
      <c r="D246" s="45"/>
      <c r="E246" s="56" t="s">
        <v>380</v>
      </c>
      <c r="F246" s="57" t="s">
        <v>328</v>
      </c>
      <c r="G246" s="75"/>
      <c r="H246" s="75"/>
      <c r="I246" s="75"/>
      <c r="J246" s="75"/>
      <c r="K246" s="75"/>
      <c r="L246" s="75"/>
      <c r="M246" s="75"/>
      <c r="N246" s="75"/>
      <c r="O246" s="75"/>
      <c r="P246" s="84">
        <f t="shared" si="20"/>
        <v>0</v>
      </c>
      <c r="Q246" s="84">
        <f t="shared" si="21"/>
        <v>0</v>
      </c>
      <c r="R246" s="84">
        <f t="shared" si="22"/>
        <v>0</v>
      </c>
      <c r="S246" s="75"/>
      <c r="T246" s="75"/>
      <c r="U246" s="75"/>
      <c r="V246" s="75"/>
      <c r="W246" s="75"/>
      <c r="X246" s="75"/>
      <c r="Y246" s="75"/>
    </row>
    <row r="247" spans="7:25" ht="10.5"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7"/>
    </row>
    <row r="248" spans="7:25" ht="10.5"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163"/>
    </row>
    <row r="249" spans="7:25" ht="10.5"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163"/>
    </row>
    <row r="250" spans="7:25" ht="10.5"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163"/>
    </row>
    <row r="251" spans="7:25" ht="10.5"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163"/>
    </row>
  </sheetData>
  <sheetProtection/>
  <autoFilter ref="A16:Y246"/>
  <mergeCells count="51">
    <mergeCell ref="M14:M15"/>
    <mergeCell ref="N14:O14"/>
    <mergeCell ref="S14:S15"/>
    <mergeCell ref="T14:U14"/>
    <mergeCell ref="S13:U13"/>
    <mergeCell ref="V13:X13"/>
    <mergeCell ref="M13:O13"/>
    <mergeCell ref="P13:R13"/>
    <mergeCell ref="F13:F15"/>
    <mergeCell ref="W14:X14"/>
    <mergeCell ref="A11:X11"/>
    <mergeCell ref="E13:E15"/>
    <mergeCell ref="A13:A15"/>
    <mergeCell ref="B13:B15"/>
    <mergeCell ref="C13:C15"/>
    <mergeCell ref="D13:D15"/>
    <mergeCell ref="V14:V15"/>
    <mergeCell ref="Q14:R14"/>
    <mergeCell ref="G13:I13"/>
    <mergeCell ref="J13:L13"/>
    <mergeCell ref="G14:G15"/>
    <mergeCell ref="H14:I14"/>
    <mergeCell ref="J14:J15"/>
    <mergeCell ref="K14:L14"/>
    <mergeCell ref="Y129:Y134"/>
    <mergeCell ref="P14:P15"/>
    <mergeCell ref="Y142:Y146"/>
    <mergeCell ref="Y20:Y41"/>
    <mergeCell ref="Y43:Y46"/>
    <mergeCell ref="Y49:Y52"/>
    <mergeCell ref="Y55:Y65"/>
    <mergeCell ref="Y66:Y71"/>
    <mergeCell ref="Y72:Y78"/>
    <mergeCell ref="Y81:Y90"/>
    <mergeCell ref="Y123:Y126"/>
    <mergeCell ref="Y92:Y101"/>
    <mergeCell ref="Y102:Y104"/>
    <mergeCell ref="Y107:Y112"/>
    <mergeCell ref="Y116:Y120"/>
    <mergeCell ref="X4:AA4"/>
    <mergeCell ref="X9:Y9"/>
    <mergeCell ref="Y14:Y15"/>
    <mergeCell ref="Y160:Y166"/>
    <mergeCell ref="Y173:Y176"/>
    <mergeCell ref="Y193:Y200"/>
    <mergeCell ref="Y239:Y245"/>
    <mergeCell ref="Y218:Y228"/>
    <mergeCell ref="Y209:Y213"/>
    <mergeCell ref="Y203:Y206"/>
    <mergeCell ref="Y177:Y180"/>
    <mergeCell ref="Y171:Y172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2023-11-20T18:38:22Z</cp:lastPrinted>
  <dcterms:created xsi:type="dcterms:W3CDTF">2022-06-16T10:33:45Z</dcterms:created>
  <dcterms:modified xsi:type="dcterms:W3CDTF">2023-11-23T13:05:54Z</dcterms:modified>
  <cp:category/>
  <cp:version/>
  <cp:contentType/>
  <cp:contentStatus/>
</cp:coreProperties>
</file>